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0" yWindow="0" windowWidth="19440" windowHeight="15600" tabRatio="925" activeTab="1"/>
  </bookViews>
  <sheets>
    <sheet name="Buvn..koptame 1.k." sheetId="24" r:id="rId1"/>
    <sheet name="Lok.1-0" sheetId="32" r:id="rId2"/>
    <sheet name="Obj.1-1" sheetId="4" r:id="rId3"/>
    <sheet name="Lok.1-1-1-1" sheetId="3" r:id="rId4"/>
    <sheet name="Lok.1-1-1-2" sheetId="6" r:id="rId5"/>
    <sheet name="Lok.1-1-1-3" sheetId="8" r:id="rId6"/>
    <sheet name="Lok.1-1-1-4" sheetId="41" r:id="rId7"/>
    <sheet name="Lok.1-1-2" sheetId="38" r:id="rId8"/>
    <sheet name="Lok.1-1-3" sheetId="15" r:id="rId9"/>
    <sheet name="Lok.1-1-4" sheetId="39" r:id="rId10"/>
    <sheet name="Lok.1-1-5" sheetId="19" r:id="rId11"/>
    <sheet name="Lok.1-1-6" sheetId="40" r:id="rId12"/>
    <sheet name="Obj.1-2" sheetId="36" r:id="rId13"/>
    <sheet name="Lok.1-2-1" sheetId="37" r:id="rId14"/>
    <sheet name="Lok.1-2-2" sheetId="20" r:id="rId15"/>
    <sheet name="Lok.1-2-3" sheetId="21" r:id="rId16"/>
    <sheet name="Lok.1-2-4" sheetId="22" r:id="rId17"/>
  </sheets>
  <definedNames>
    <definedName name="_xlnm.Print_Area" localSheetId="0">'Buvn..koptame 1.k.'!$A$1:$E$29</definedName>
    <definedName name="_xlnm.Print_Area" localSheetId="3">'Lok.1-1-1-1'!$A$1:$P$34</definedName>
    <definedName name="_xlnm.Print_Area" localSheetId="4">'Lok.1-1-1-2'!$A$1:$P$154</definedName>
    <definedName name="_xlnm.Print_Area" localSheetId="5">'Lok.1-1-1-3'!$A$1:$P$70</definedName>
    <definedName name="_xlnm.Print_Area" localSheetId="8">'Lok.1-1-3'!$A$1:$P$98</definedName>
    <definedName name="_xlnm.Print_Area" localSheetId="10">'Lok.1-1-5'!$A$1:$P$143</definedName>
    <definedName name="_xlnm.Print_Area" localSheetId="11">'Lok.1-1-6'!$A$1:$P$91</definedName>
    <definedName name="_xlnm.Print_Area" localSheetId="14">'Lok.1-2-2'!$A$1:$P$88</definedName>
    <definedName name="_xlnm.Print_Area" localSheetId="15">'Lok.1-2-3'!$A$1:$P$40</definedName>
    <definedName name="_xlnm.Print_Area" localSheetId="16">'Lok.1-2-4'!$A$1:$P$44</definedName>
    <definedName name="_xlnm.Print_Area" localSheetId="2">'Obj.1-1'!$A$1:$H$34</definedName>
    <definedName name="_xlnm.Print_Titles" localSheetId="0">'Buvn..koptame 1.k.'!$8:$10</definedName>
    <definedName name="_xlnm.Print_Titles" localSheetId="1">'Lok.1-0'!$10:$12</definedName>
    <definedName name="_xlnm.Print_Titles" localSheetId="3">'Lok.1-1-1-1'!$11:$13</definedName>
    <definedName name="_xlnm.Print_Titles" localSheetId="4">'Lok.1-1-1-2'!$11:$13</definedName>
    <definedName name="_xlnm.Print_Titles" localSheetId="5">'Lok.1-1-1-3'!$11:$13</definedName>
    <definedName name="_xlnm.Print_Titles" localSheetId="6">'Lok.1-1-1-4'!$11:$13</definedName>
    <definedName name="_xlnm.Print_Titles" localSheetId="7">'Lok.1-1-2'!$11:$13</definedName>
    <definedName name="_xlnm.Print_Titles" localSheetId="8">'Lok.1-1-3'!$11:$13</definedName>
    <definedName name="_xlnm.Print_Titles" localSheetId="9">'Lok.1-1-4'!$11:$13</definedName>
    <definedName name="_xlnm.Print_Titles" localSheetId="10">'Lok.1-1-5'!$11:$13</definedName>
    <definedName name="_xlnm.Print_Titles" localSheetId="11">'Lok.1-1-6'!$11:$13</definedName>
    <definedName name="_xlnm.Print_Titles" localSheetId="14">'Lok.1-2-2'!$11:$13</definedName>
    <definedName name="_xlnm.Print_Titles" localSheetId="15">'Lok.1-2-3'!$11:$13</definedName>
    <definedName name="_xlnm.Print_Titles" localSheetId="16">'Lok.1-2-4'!$11:$13</definedName>
    <definedName name="_xlnm.Print_Titles" localSheetId="2">'Obj.1-1'!$11:$13</definedName>
  </definedNames>
  <calcPr calcId="145621" fullPrecision="0" concurrentCalc="0"/>
  <customWorkbookViews>
    <customWorkbookView name="BKD (Isais-var)" guid="{149C8AE0-F420-11D2-A697-00A02401E250}" maximized="1" windowWidth="796" windowHeight="432" tabRatio="615" activeSheetId="2"/>
    <customWorkbookView name="PASŪTĪTĀJS (Isais-var)" guid="{149C8AE1-F420-11D2-A697-00A02401E250}" maximized="1" windowWidth="796" windowHeight="432" tabRatio="615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24" l="1"/>
  <c r="E33" i="8"/>
  <c r="E25" i="22"/>
  <c r="E18" i="22"/>
  <c r="E17" i="22"/>
  <c r="E16" i="8"/>
  <c r="E18" i="8"/>
  <c r="E20" i="8"/>
  <c r="E95" i="6"/>
  <c r="E78" i="6"/>
  <c r="E77" i="6"/>
  <c r="L75" i="6"/>
  <c r="O75" i="6"/>
  <c r="E48" i="6"/>
  <c r="E49" i="6"/>
  <c r="E81" i="6"/>
  <c r="E87" i="6"/>
  <c r="E89" i="6"/>
  <c r="E93" i="6"/>
  <c r="E99" i="6"/>
  <c r="E102" i="6"/>
  <c r="E104" i="6"/>
  <c r="E105" i="6"/>
  <c r="E109" i="6"/>
  <c r="E114" i="6"/>
  <c r="E118" i="6"/>
  <c r="E121" i="6"/>
  <c r="E123" i="6"/>
  <c r="E125" i="6"/>
  <c r="E136" i="6"/>
  <c r="E134" i="6"/>
  <c r="E138" i="6"/>
  <c r="E68" i="6"/>
  <c r="E66" i="6"/>
  <c r="E64" i="6"/>
  <c r="E62" i="6"/>
  <c r="E60" i="6"/>
  <c r="E38" i="6"/>
  <c r="E39" i="6"/>
  <c r="E37" i="6"/>
  <c r="E34" i="6"/>
  <c r="E35" i="6"/>
  <c r="E30" i="6"/>
  <c r="E28" i="6"/>
  <c r="E25" i="6"/>
  <c r="E23" i="6"/>
  <c r="E21" i="6"/>
  <c r="E19" i="6"/>
  <c r="E17" i="6"/>
  <c r="E20" i="41"/>
  <c r="E19" i="3"/>
  <c r="N19" i="3"/>
  <c r="N25" i="3"/>
  <c r="N26" i="3"/>
  <c r="N28" i="3"/>
  <c r="N29" i="3"/>
  <c r="N30" i="3"/>
  <c r="M25" i="3"/>
  <c r="M26" i="3"/>
  <c r="M28" i="3"/>
  <c r="M30" i="3"/>
  <c r="O25" i="3"/>
  <c r="O26" i="3"/>
  <c r="O28" i="3"/>
  <c r="O30" i="3"/>
  <c r="P30" i="3"/>
  <c r="D14" i="4"/>
  <c r="H15" i="41"/>
  <c r="M15" i="41"/>
  <c r="H16" i="41"/>
  <c r="M16" i="41"/>
  <c r="H17" i="41"/>
  <c r="M17" i="41"/>
  <c r="H18" i="41"/>
  <c r="M18" i="41"/>
  <c r="H19" i="41"/>
  <c r="M19" i="41"/>
  <c r="H21" i="41"/>
  <c r="M21" i="41"/>
  <c r="H22" i="41"/>
  <c r="M22" i="41"/>
  <c r="H23" i="41"/>
  <c r="M23" i="41"/>
  <c r="H26" i="41"/>
  <c r="M26" i="41"/>
  <c r="H29" i="41"/>
  <c r="M29" i="41"/>
  <c r="H32" i="41"/>
  <c r="M32" i="41"/>
  <c r="H33" i="41"/>
  <c r="M33" i="41"/>
  <c r="M36" i="41"/>
  <c r="M38" i="41"/>
  <c r="N20" i="41"/>
  <c r="N24" i="41"/>
  <c r="N25" i="41"/>
  <c r="N27" i="41"/>
  <c r="N28" i="41"/>
  <c r="N30" i="41"/>
  <c r="N34" i="41"/>
  <c r="N35" i="41"/>
  <c r="N36" i="41"/>
  <c r="N37" i="41"/>
  <c r="N38" i="41"/>
  <c r="O15" i="41"/>
  <c r="O16" i="41"/>
  <c r="O17" i="41"/>
  <c r="O18" i="41"/>
  <c r="O19" i="41"/>
  <c r="O21" i="41"/>
  <c r="O22" i="41"/>
  <c r="O23" i="41"/>
  <c r="O26" i="41"/>
  <c r="O29" i="41"/>
  <c r="O32" i="41"/>
  <c r="O33" i="41"/>
  <c r="O36" i="41"/>
  <c r="O38" i="41"/>
  <c r="P38" i="41"/>
  <c r="D17" i="4"/>
  <c r="N17" i="6"/>
  <c r="N19" i="6"/>
  <c r="N21" i="6"/>
  <c r="N23" i="6"/>
  <c r="N25" i="6"/>
  <c r="N28" i="6"/>
  <c r="N30" i="6"/>
  <c r="N34" i="6"/>
  <c r="N35" i="6"/>
  <c r="N37" i="6"/>
  <c r="N39" i="6"/>
  <c r="N44" i="6"/>
  <c r="N60" i="6"/>
  <c r="N62" i="6"/>
  <c r="N64" i="6"/>
  <c r="N66" i="6"/>
  <c r="N68" i="6"/>
  <c r="N26" i="6"/>
  <c r="N31" i="6"/>
  <c r="N41" i="6"/>
  <c r="N42" i="6"/>
  <c r="N48" i="6"/>
  <c r="N49" i="6"/>
  <c r="N50" i="6"/>
  <c r="N51" i="6"/>
  <c r="N52" i="6"/>
  <c r="N53" i="6"/>
  <c r="N55" i="6"/>
  <c r="N56" i="6"/>
  <c r="N69" i="6"/>
  <c r="N70" i="6"/>
  <c r="N75" i="6"/>
  <c r="N77" i="6"/>
  <c r="N78" i="6"/>
  <c r="N81" i="6"/>
  <c r="N82" i="6"/>
  <c r="N83" i="6"/>
  <c r="N84" i="6"/>
  <c r="N85" i="6"/>
  <c r="N87" i="6"/>
  <c r="N89" i="6"/>
  <c r="N91" i="6"/>
  <c r="N93" i="6"/>
  <c r="N95" i="6"/>
  <c r="N98" i="6"/>
  <c r="N99" i="6"/>
  <c r="N100" i="6"/>
  <c r="N102" i="6"/>
  <c r="N104" i="6"/>
  <c r="N105" i="6"/>
  <c r="N106" i="6"/>
  <c r="N109" i="6"/>
  <c r="N110" i="6"/>
  <c r="N112" i="6"/>
  <c r="N114" i="6"/>
  <c r="N115" i="6"/>
  <c r="N118" i="6"/>
  <c r="N121" i="6"/>
  <c r="N123" i="6"/>
  <c r="N125" i="6"/>
  <c r="N126" i="6"/>
  <c r="N127" i="6"/>
  <c r="N128" i="6"/>
  <c r="N132" i="6"/>
  <c r="N134" i="6"/>
  <c r="N136" i="6"/>
  <c r="N138" i="6"/>
  <c r="N144" i="6"/>
  <c r="N145" i="6"/>
  <c r="N147" i="6"/>
  <c r="N148" i="6"/>
  <c r="N149" i="6"/>
  <c r="N150" i="6"/>
  <c r="H15" i="6"/>
  <c r="M15" i="6"/>
  <c r="H16" i="6"/>
  <c r="M16" i="6"/>
  <c r="H18" i="6"/>
  <c r="M18" i="6"/>
  <c r="H20" i="6"/>
  <c r="M20" i="6"/>
  <c r="H22" i="6"/>
  <c r="M22" i="6"/>
  <c r="H24" i="6"/>
  <c r="M24" i="6"/>
  <c r="H27" i="6"/>
  <c r="M27" i="6"/>
  <c r="H29" i="6"/>
  <c r="M29" i="6"/>
  <c r="H32" i="6"/>
  <c r="M32" i="6"/>
  <c r="H33" i="6"/>
  <c r="M33" i="6"/>
  <c r="H36" i="6"/>
  <c r="M36" i="6"/>
  <c r="H38" i="6"/>
  <c r="M38" i="6"/>
  <c r="H40" i="6"/>
  <c r="M40" i="6"/>
  <c r="H41" i="6"/>
  <c r="M41" i="6"/>
  <c r="H42" i="6"/>
  <c r="M42" i="6"/>
  <c r="H43" i="6"/>
  <c r="M43" i="6"/>
  <c r="H46" i="6"/>
  <c r="M46" i="6"/>
  <c r="H47" i="6"/>
  <c r="M47" i="6"/>
  <c r="H54" i="6"/>
  <c r="M54" i="6"/>
  <c r="H58" i="6"/>
  <c r="M58" i="6"/>
  <c r="H59" i="6"/>
  <c r="M59" i="6"/>
  <c r="H61" i="6"/>
  <c r="M61" i="6"/>
  <c r="H63" i="6"/>
  <c r="M63" i="6"/>
  <c r="H65" i="6"/>
  <c r="M65" i="6"/>
  <c r="H67" i="6"/>
  <c r="M67" i="6"/>
  <c r="H71" i="6"/>
  <c r="M71" i="6"/>
  <c r="H72" i="6"/>
  <c r="M72" i="6"/>
  <c r="H73" i="6"/>
  <c r="M73" i="6"/>
  <c r="H74" i="6"/>
  <c r="M74" i="6"/>
  <c r="H76" i="6"/>
  <c r="M76" i="6"/>
  <c r="H80" i="6"/>
  <c r="M80" i="6"/>
  <c r="H86" i="6"/>
  <c r="M86" i="6"/>
  <c r="H88" i="6"/>
  <c r="M88" i="6"/>
  <c r="H90" i="6"/>
  <c r="M90" i="6"/>
  <c r="H92" i="6"/>
  <c r="M92" i="6"/>
  <c r="H94" i="6"/>
  <c r="M94" i="6"/>
  <c r="H97" i="6"/>
  <c r="M97" i="6"/>
  <c r="H101" i="6"/>
  <c r="M101" i="6"/>
  <c r="H103" i="6"/>
  <c r="M103" i="6"/>
  <c r="H108" i="6"/>
  <c r="M108" i="6"/>
  <c r="H111" i="6"/>
  <c r="M111" i="6"/>
  <c r="H113" i="6"/>
  <c r="M113" i="6"/>
  <c r="H116" i="6"/>
  <c r="M116" i="6"/>
  <c r="H117" i="6"/>
  <c r="M117" i="6"/>
  <c r="H120" i="6"/>
  <c r="M120" i="6"/>
  <c r="H122" i="6"/>
  <c r="M122" i="6"/>
  <c r="H124" i="6"/>
  <c r="M124" i="6"/>
  <c r="H129" i="6"/>
  <c r="M129" i="6"/>
  <c r="H131" i="6"/>
  <c r="M131" i="6"/>
  <c r="H133" i="6"/>
  <c r="M133" i="6"/>
  <c r="H135" i="6"/>
  <c r="M135" i="6"/>
  <c r="H137" i="6"/>
  <c r="M137" i="6"/>
  <c r="H139" i="6"/>
  <c r="M139" i="6"/>
  <c r="H141" i="6"/>
  <c r="M141" i="6"/>
  <c r="H143" i="6"/>
  <c r="M143" i="6"/>
  <c r="H146" i="6"/>
  <c r="M146" i="6"/>
  <c r="H147" i="6"/>
  <c r="M147" i="6"/>
  <c r="M148" i="6"/>
  <c r="M150" i="6"/>
  <c r="O15" i="6"/>
  <c r="O16" i="6"/>
  <c r="O18" i="6"/>
  <c r="O20" i="6"/>
  <c r="O22" i="6"/>
  <c r="O24" i="6"/>
  <c r="O27" i="6"/>
  <c r="O29" i="6"/>
  <c r="O32" i="6"/>
  <c r="O33" i="6"/>
  <c r="O36" i="6"/>
  <c r="O38" i="6"/>
  <c r="O40" i="6"/>
  <c r="O41" i="6"/>
  <c r="O42" i="6"/>
  <c r="O43" i="6"/>
  <c r="O46" i="6"/>
  <c r="O47" i="6"/>
  <c r="O54" i="6"/>
  <c r="O58" i="6"/>
  <c r="O59" i="6"/>
  <c r="O61" i="6"/>
  <c r="O63" i="6"/>
  <c r="O65" i="6"/>
  <c r="O67" i="6"/>
  <c r="O71" i="6"/>
  <c r="O72" i="6"/>
  <c r="O73" i="6"/>
  <c r="O74" i="6"/>
  <c r="O76" i="6"/>
  <c r="O80" i="6"/>
  <c r="O86" i="6"/>
  <c r="O88" i="6"/>
  <c r="O90" i="6"/>
  <c r="O92" i="6"/>
  <c r="O94" i="6"/>
  <c r="O97" i="6"/>
  <c r="O101" i="6"/>
  <c r="O103" i="6"/>
  <c r="O108" i="6"/>
  <c r="O111" i="6"/>
  <c r="O113" i="6"/>
  <c r="O116" i="6"/>
  <c r="O117" i="6"/>
  <c r="O120" i="6"/>
  <c r="O122" i="6"/>
  <c r="O124" i="6"/>
  <c r="O129" i="6"/>
  <c r="O131" i="6"/>
  <c r="O133" i="6"/>
  <c r="O135" i="6"/>
  <c r="O137" i="6"/>
  <c r="O139" i="6"/>
  <c r="O141" i="6"/>
  <c r="O143" i="6"/>
  <c r="O146" i="6"/>
  <c r="O147" i="6"/>
  <c r="O148" i="6"/>
  <c r="O150" i="6"/>
  <c r="P150" i="6"/>
  <c r="D15" i="4"/>
  <c r="N16" i="8"/>
  <c r="N18" i="8"/>
  <c r="N20" i="8"/>
  <c r="N27" i="8"/>
  <c r="N29" i="8"/>
  <c r="N31" i="8"/>
  <c r="N33" i="8"/>
  <c r="N34" i="8"/>
  <c r="N38" i="8"/>
  <c r="N39" i="8"/>
  <c r="N41" i="8"/>
  <c r="N42" i="8"/>
  <c r="N43" i="8"/>
  <c r="N45" i="8"/>
  <c r="N46" i="8"/>
  <c r="N47" i="8"/>
  <c r="N49" i="8"/>
  <c r="N50" i="8"/>
  <c r="N51" i="8"/>
  <c r="N52" i="8"/>
  <c r="N53" i="8"/>
  <c r="N54" i="8"/>
  <c r="N57" i="8"/>
  <c r="N58" i="8"/>
  <c r="N59" i="8"/>
  <c r="N61" i="8"/>
  <c r="N62" i="8"/>
  <c r="N63" i="8"/>
  <c r="N64" i="8"/>
  <c r="N65" i="8"/>
  <c r="N66" i="8"/>
  <c r="H15" i="8"/>
  <c r="M15" i="8"/>
  <c r="H17" i="8"/>
  <c r="M17" i="8"/>
  <c r="H19" i="8"/>
  <c r="M19" i="8"/>
  <c r="H21" i="8"/>
  <c r="M21" i="8"/>
  <c r="H22" i="8"/>
  <c r="M22" i="8"/>
  <c r="H23" i="8"/>
  <c r="M23" i="8"/>
  <c r="H25" i="8"/>
  <c r="M25" i="8"/>
  <c r="H26" i="8"/>
  <c r="M26" i="8"/>
  <c r="H28" i="8"/>
  <c r="M28" i="8"/>
  <c r="H30" i="8"/>
  <c r="M30" i="8"/>
  <c r="H32" i="8"/>
  <c r="M32" i="8"/>
  <c r="H35" i="8"/>
  <c r="M35" i="8"/>
  <c r="H37" i="8"/>
  <c r="M37" i="8"/>
  <c r="H40" i="8"/>
  <c r="M40" i="8"/>
  <c r="H45" i="8"/>
  <c r="M45" i="8"/>
  <c r="H46" i="8"/>
  <c r="M46" i="8"/>
  <c r="H47" i="8"/>
  <c r="M47" i="8"/>
  <c r="H48" i="8"/>
  <c r="M48" i="8"/>
  <c r="H56" i="8"/>
  <c r="M56" i="8"/>
  <c r="H60" i="8"/>
  <c r="M60" i="8"/>
  <c r="M64" i="8"/>
  <c r="M66" i="8"/>
  <c r="O15" i="8"/>
  <c r="O17" i="8"/>
  <c r="O19" i="8"/>
  <c r="O21" i="8"/>
  <c r="O22" i="8"/>
  <c r="O23" i="8"/>
  <c r="O25" i="8"/>
  <c r="O26" i="8"/>
  <c r="O28" i="8"/>
  <c r="O30" i="8"/>
  <c r="O32" i="8"/>
  <c r="O35" i="8"/>
  <c r="O37" i="8"/>
  <c r="O40" i="8"/>
  <c r="O45" i="8"/>
  <c r="O46" i="8"/>
  <c r="O47" i="8"/>
  <c r="O48" i="8"/>
  <c r="O56" i="8"/>
  <c r="O60" i="8"/>
  <c r="O64" i="8"/>
  <c r="O66" i="8"/>
  <c r="P66" i="8"/>
  <c r="D16" i="4"/>
  <c r="D18" i="4"/>
  <c r="D25" i="4"/>
  <c r="D28" i="4"/>
  <c r="D26" i="4"/>
  <c r="E14" i="4"/>
  <c r="E17" i="4"/>
  <c r="E15" i="4"/>
  <c r="E16" i="4"/>
  <c r="E18" i="4"/>
  <c r="E25" i="4"/>
  <c r="D29" i="4"/>
  <c r="D30" i="4"/>
  <c r="D12" i="24"/>
  <c r="N17" i="22"/>
  <c r="N18" i="22"/>
  <c r="E23" i="22"/>
  <c r="N23" i="22"/>
  <c r="N25" i="22"/>
  <c r="E28" i="22"/>
  <c r="N28" i="22"/>
  <c r="N29" i="22"/>
  <c r="N30" i="22"/>
  <c r="E33" i="22"/>
  <c r="N33" i="22"/>
  <c r="E36" i="22"/>
  <c r="N36" i="22"/>
  <c r="N37" i="22"/>
  <c r="N38" i="22"/>
  <c r="N39" i="22"/>
  <c r="N40" i="22"/>
  <c r="H15" i="22"/>
  <c r="M15" i="22"/>
  <c r="H16" i="22"/>
  <c r="M16" i="22"/>
  <c r="H19" i="22"/>
  <c r="M19" i="22"/>
  <c r="H20" i="22"/>
  <c r="M20" i="22"/>
  <c r="H22" i="22"/>
  <c r="M22" i="22"/>
  <c r="H24" i="22"/>
  <c r="M24" i="22"/>
  <c r="H27" i="22"/>
  <c r="M27" i="22"/>
  <c r="H32" i="22"/>
  <c r="M32" i="22"/>
  <c r="H35" i="22"/>
  <c r="M35" i="22"/>
  <c r="M38" i="22"/>
  <c r="M40" i="22"/>
  <c r="O15" i="22"/>
  <c r="O16" i="22"/>
  <c r="O19" i="22"/>
  <c r="O20" i="22"/>
  <c r="O22" i="22"/>
  <c r="O24" i="22"/>
  <c r="O27" i="22"/>
  <c r="O32" i="22"/>
  <c r="O35" i="22"/>
  <c r="O38" i="22"/>
  <c r="O40" i="22"/>
  <c r="P40" i="22"/>
  <c r="D17" i="36"/>
  <c r="D18" i="36"/>
  <c r="D21" i="36"/>
  <c r="D19" i="36"/>
  <c r="E17" i="36"/>
  <c r="E18" i="36"/>
  <c r="D22" i="36"/>
  <c r="D23" i="36"/>
  <c r="D14" i="24"/>
  <c r="D15" i="24"/>
  <c r="D17" i="24"/>
  <c r="D18" i="24"/>
  <c r="L52" i="20"/>
  <c r="O52" i="20"/>
  <c r="L23" i="20"/>
  <c r="O23" i="20"/>
  <c r="H21" i="38"/>
  <c r="M21" i="38"/>
  <c r="O21" i="38"/>
  <c r="P21" i="38"/>
  <c r="H66" i="38"/>
  <c r="M66" i="38"/>
  <c r="O66" i="38"/>
  <c r="P66" i="38"/>
  <c r="H75" i="38"/>
  <c r="M75" i="38"/>
  <c r="O75" i="38"/>
  <c r="P75" i="38"/>
  <c r="H84" i="38"/>
  <c r="M84" i="38"/>
  <c r="O84" i="38"/>
  <c r="P84" i="38"/>
  <c r="H97" i="38"/>
  <c r="M97" i="38"/>
  <c r="O97" i="38"/>
  <c r="P97" i="38"/>
  <c r="H15" i="38"/>
  <c r="M15" i="38"/>
  <c r="O15" i="38"/>
  <c r="P15" i="38"/>
  <c r="N16" i="38"/>
  <c r="P16" i="38"/>
  <c r="H17" i="38"/>
  <c r="M17" i="38"/>
  <c r="O17" i="38"/>
  <c r="P17" i="38"/>
  <c r="N18" i="38"/>
  <c r="P18" i="38"/>
  <c r="N19" i="38"/>
  <c r="P19" i="38"/>
  <c r="N20" i="38"/>
  <c r="P20" i="38"/>
  <c r="N22" i="38"/>
  <c r="P22" i="38"/>
  <c r="N23" i="38"/>
  <c r="P23" i="38"/>
  <c r="N24" i="38"/>
  <c r="P24" i="38"/>
  <c r="N25" i="38"/>
  <c r="P25" i="38"/>
  <c r="H26" i="38"/>
  <c r="M26" i="38"/>
  <c r="O26" i="38"/>
  <c r="P26" i="38"/>
  <c r="N27" i="38"/>
  <c r="P27" i="38"/>
  <c r="N28" i="38"/>
  <c r="P28" i="38"/>
  <c r="N29" i="38"/>
  <c r="P29" i="38"/>
  <c r="H30" i="38"/>
  <c r="M30" i="38"/>
  <c r="O30" i="38"/>
  <c r="P30" i="38"/>
  <c r="N31" i="38"/>
  <c r="P31" i="38"/>
  <c r="N32" i="38"/>
  <c r="P32" i="38"/>
  <c r="H33" i="38"/>
  <c r="M33" i="38"/>
  <c r="O33" i="38"/>
  <c r="P33" i="38"/>
  <c r="N34" i="38"/>
  <c r="P34" i="38"/>
  <c r="H35" i="38"/>
  <c r="M35" i="38"/>
  <c r="O35" i="38"/>
  <c r="P35" i="38"/>
  <c r="N36" i="38"/>
  <c r="P36" i="38"/>
  <c r="N37" i="38"/>
  <c r="P37" i="38"/>
  <c r="N38" i="38"/>
  <c r="P38" i="38"/>
  <c r="N39" i="38"/>
  <c r="P39" i="38"/>
  <c r="N40" i="38"/>
  <c r="P40" i="38"/>
  <c r="H41" i="38"/>
  <c r="M41" i="38"/>
  <c r="O41" i="38"/>
  <c r="P41" i="38"/>
  <c r="N42" i="38"/>
  <c r="P42" i="38"/>
  <c r="N43" i="38"/>
  <c r="P43" i="38"/>
  <c r="N44" i="38"/>
  <c r="P44" i="38"/>
  <c r="H45" i="38"/>
  <c r="M45" i="38"/>
  <c r="N45" i="38"/>
  <c r="O45" i="38"/>
  <c r="P45" i="38"/>
  <c r="H46" i="38"/>
  <c r="M46" i="38"/>
  <c r="O46" i="38"/>
  <c r="P46" i="38"/>
  <c r="H47" i="38"/>
  <c r="M47" i="38"/>
  <c r="N47" i="38"/>
  <c r="O47" i="38"/>
  <c r="P47" i="38"/>
  <c r="H49" i="38"/>
  <c r="M49" i="38"/>
  <c r="O49" i="38"/>
  <c r="P49" i="38"/>
  <c r="N50" i="38"/>
  <c r="P50" i="38"/>
  <c r="N51" i="38"/>
  <c r="P51" i="38"/>
  <c r="H52" i="38"/>
  <c r="M52" i="38"/>
  <c r="O52" i="38"/>
  <c r="P52" i="38"/>
  <c r="N53" i="38"/>
  <c r="P53" i="38"/>
  <c r="N54" i="38"/>
  <c r="P54" i="38"/>
  <c r="N55" i="38"/>
  <c r="P55" i="38"/>
  <c r="N56" i="38"/>
  <c r="P56" i="38"/>
  <c r="N57" i="38"/>
  <c r="P57" i="38"/>
  <c r="N58" i="38"/>
  <c r="P58" i="38"/>
  <c r="N59" i="38"/>
  <c r="P59" i="38"/>
  <c r="H60" i="38"/>
  <c r="M60" i="38"/>
  <c r="O60" i="38"/>
  <c r="P60" i="38"/>
  <c r="N61" i="38"/>
  <c r="P61" i="38"/>
  <c r="N62" i="38"/>
  <c r="P62" i="38"/>
  <c r="H63" i="38"/>
  <c r="M63" i="38"/>
  <c r="O63" i="38"/>
  <c r="P63" i="38"/>
  <c r="N64" i="38"/>
  <c r="P64" i="38"/>
  <c r="N67" i="38"/>
  <c r="P67" i="38"/>
  <c r="N68" i="38"/>
  <c r="P68" i="38"/>
  <c r="H69" i="38"/>
  <c r="M69" i="38"/>
  <c r="O69" i="38"/>
  <c r="P69" i="38"/>
  <c r="N70" i="38"/>
  <c r="P70" i="38"/>
  <c r="N71" i="38"/>
  <c r="P71" i="38"/>
  <c r="N72" i="38"/>
  <c r="P72" i="38"/>
  <c r="N73" i="38"/>
  <c r="P73" i="38"/>
  <c r="N74" i="38"/>
  <c r="P74" i="38"/>
  <c r="N76" i="38"/>
  <c r="P76" i="38"/>
  <c r="N77" i="38"/>
  <c r="P77" i="38"/>
  <c r="N78" i="38"/>
  <c r="P78" i="38"/>
  <c r="N79" i="38"/>
  <c r="P79" i="38"/>
  <c r="N80" i="38"/>
  <c r="P80" i="38"/>
  <c r="H81" i="38"/>
  <c r="M81" i="38"/>
  <c r="O81" i="38"/>
  <c r="P81" i="38"/>
  <c r="N82" i="38"/>
  <c r="P82" i="38"/>
  <c r="N83" i="38"/>
  <c r="P83" i="38"/>
  <c r="N85" i="38"/>
  <c r="P85" i="38"/>
  <c r="N86" i="38"/>
  <c r="P86" i="38"/>
  <c r="N87" i="38"/>
  <c r="P87" i="38"/>
  <c r="H88" i="38"/>
  <c r="M88" i="38"/>
  <c r="O88" i="38"/>
  <c r="P88" i="38"/>
  <c r="N89" i="38"/>
  <c r="P89" i="38"/>
  <c r="N90" i="38"/>
  <c r="P90" i="38"/>
  <c r="H91" i="38"/>
  <c r="M91" i="38"/>
  <c r="O91" i="38"/>
  <c r="P91" i="38"/>
  <c r="N92" i="38"/>
  <c r="P92" i="38"/>
  <c r="H93" i="38"/>
  <c r="M93" i="38"/>
  <c r="N93" i="38"/>
  <c r="O93" i="38"/>
  <c r="P93" i="38"/>
  <c r="H94" i="38"/>
  <c r="M94" i="38"/>
  <c r="O94" i="38"/>
  <c r="P94" i="38"/>
  <c r="H95" i="38"/>
  <c r="M95" i="38"/>
  <c r="N95" i="38"/>
  <c r="O95" i="38"/>
  <c r="P95" i="38"/>
  <c r="N98" i="38"/>
  <c r="P98" i="38"/>
  <c r="N99" i="38"/>
  <c r="P99" i="38"/>
  <c r="N100" i="38"/>
  <c r="P100" i="38"/>
  <c r="N101" i="38"/>
  <c r="P101" i="38"/>
  <c r="N102" i="38"/>
  <c r="P102" i="38"/>
  <c r="N103" i="38"/>
  <c r="P103" i="38"/>
  <c r="H104" i="38"/>
  <c r="M104" i="38"/>
  <c r="O104" i="38"/>
  <c r="P104" i="38"/>
  <c r="N105" i="38"/>
  <c r="P105" i="38"/>
  <c r="N106" i="38"/>
  <c r="P106" i="38"/>
  <c r="N107" i="38"/>
  <c r="P107" i="38"/>
  <c r="N108" i="38"/>
  <c r="P108" i="38"/>
  <c r="N109" i="38"/>
  <c r="P109" i="38"/>
  <c r="H110" i="38"/>
  <c r="M110" i="38"/>
  <c r="O110" i="38"/>
  <c r="P110" i="38"/>
  <c r="N111" i="38"/>
  <c r="P111" i="38"/>
  <c r="N112" i="38"/>
  <c r="P112" i="38"/>
  <c r="H113" i="38"/>
  <c r="M113" i="38"/>
  <c r="O113" i="38"/>
  <c r="P113" i="38"/>
  <c r="N114" i="38"/>
  <c r="P114" i="38"/>
  <c r="H115" i="38"/>
  <c r="M115" i="38"/>
  <c r="O115" i="38"/>
  <c r="P115" i="38"/>
  <c r="N116" i="38"/>
  <c r="P116" i="38"/>
  <c r="N117" i="38"/>
  <c r="P117" i="38"/>
  <c r="H118" i="38"/>
  <c r="M118" i="38"/>
  <c r="O118" i="38"/>
  <c r="P118" i="38"/>
  <c r="N119" i="38"/>
  <c r="P119" i="38"/>
  <c r="N120" i="38"/>
  <c r="P120" i="38"/>
  <c r="H121" i="38"/>
  <c r="M121" i="38"/>
  <c r="O121" i="38"/>
  <c r="P121" i="38"/>
  <c r="N122" i="38"/>
  <c r="P122" i="38"/>
  <c r="N123" i="38"/>
  <c r="P123" i="38"/>
  <c r="H124" i="38"/>
  <c r="M124" i="38"/>
  <c r="O124" i="38"/>
  <c r="P124" i="38"/>
  <c r="N125" i="38"/>
  <c r="P125" i="38"/>
  <c r="H126" i="38"/>
  <c r="M126" i="38"/>
  <c r="O126" i="38"/>
  <c r="P126" i="38"/>
  <c r="H127" i="38"/>
  <c r="M127" i="38"/>
  <c r="O127" i="38"/>
  <c r="P127" i="38"/>
  <c r="P128" i="38"/>
  <c r="O128" i="38"/>
  <c r="N128" i="38"/>
  <c r="M128" i="38"/>
  <c r="L21" i="38"/>
  <c r="L66" i="38"/>
  <c r="L75" i="38"/>
  <c r="L84" i="38"/>
  <c r="L97" i="38"/>
  <c r="L15" i="38"/>
  <c r="L17" i="38"/>
  <c r="L26" i="38"/>
  <c r="L30" i="38"/>
  <c r="L33" i="38"/>
  <c r="L35" i="38"/>
  <c r="L41" i="38"/>
  <c r="L45" i="38"/>
  <c r="L46" i="38"/>
  <c r="L47" i="38"/>
  <c r="L49" i="38"/>
  <c r="L52" i="38"/>
  <c r="L60" i="38"/>
  <c r="L63" i="38"/>
  <c r="L69" i="38"/>
  <c r="L81" i="38"/>
  <c r="L88" i="38"/>
  <c r="L91" i="38"/>
  <c r="L93" i="38"/>
  <c r="L94" i="38"/>
  <c r="L95" i="38"/>
  <c r="L104" i="38"/>
  <c r="L110" i="38"/>
  <c r="L113" i="38"/>
  <c r="L115" i="38"/>
  <c r="L118" i="38"/>
  <c r="L121" i="38"/>
  <c r="L124" i="38"/>
  <c r="L126" i="38"/>
  <c r="L127" i="38"/>
  <c r="L128" i="38"/>
  <c r="H19" i="4"/>
  <c r="L15" i="15"/>
  <c r="L60" i="15"/>
  <c r="L20" i="15"/>
  <c r="L24" i="15"/>
  <c r="L27" i="15"/>
  <c r="L33" i="15"/>
  <c r="L35" i="15"/>
  <c r="L38" i="15"/>
  <c r="L40" i="15"/>
  <c r="L41" i="15"/>
  <c r="L43" i="15"/>
  <c r="L44" i="15"/>
  <c r="L45" i="15"/>
  <c r="L47" i="15"/>
  <c r="L50" i="15"/>
  <c r="L52" i="15"/>
  <c r="L57" i="15"/>
  <c r="L71" i="15"/>
  <c r="L75" i="15"/>
  <c r="L79" i="15"/>
  <c r="L81" i="15"/>
  <c r="L86" i="15"/>
  <c r="L88" i="15"/>
  <c r="L90" i="15"/>
  <c r="L92" i="15"/>
  <c r="H20" i="4"/>
  <c r="L104" i="19"/>
  <c r="L118" i="19"/>
  <c r="L17" i="19"/>
  <c r="L37" i="19"/>
  <c r="L38" i="19"/>
  <c r="L43" i="19"/>
  <c r="L48" i="19"/>
  <c r="L49" i="19"/>
  <c r="L52" i="19"/>
  <c r="L58" i="19"/>
  <c r="L59" i="19"/>
  <c r="L61" i="19"/>
  <c r="L62" i="19"/>
  <c r="L65" i="19"/>
  <c r="L69" i="19"/>
  <c r="L70" i="19"/>
  <c r="L73" i="19"/>
  <c r="L76" i="19"/>
  <c r="L78" i="19"/>
  <c r="L83" i="19"/>
  <c r="L87" i="19"/>
  <c r="L90" i="19"/>
  <c r="L94" i="19"/>
  <c r="L100" i="19"/>
  <c r="L111" i="19"/>
  <c r="L115" i="19"/>
  <c r="L120" i="19"/>
  <c r="L123" i="19"/>
  <c r="L124" i="19"/>
  <c r="L125" i="19"/>
  <c r="L129" i="19"/>
  <c r="L130" i="19"/>
  <c r="L131" i="19"/>
  <c r="L133" i="19"/>
  <c r="L136" i="19"/>
  <c r="L137" i="19"/>
  <c r="H22" i="4"/>
  <c r="L14" i="39"/>
  <c r="L15" i="39"/>
  <c r="L16" i="39"/>
  <c r="L17" i="39"/>
  <c r="L20" i="39"/>
  <c r="L24" i="39"/>
  <c r="L37" i="39"/>
  <c r="L38" i="39"/>
  <c r="L40" i="39"/>
  <c r="L41" i="39"/>
  <c r="L49" i="39"/>
  <c r="L55" i="39"/>
  <c r="L58" i="39"/>
  <c r="L61" i="39"/>
  <c r="E64" i="39"/>
  <c r="L64" i="39"/>
  <c r="L67" i="39"/>
  <c r="L70" i="39"/>
  <c r="L71" i="39"/>
  <c r="L74" i="39"/>
  <c r="H21" i="4"/>
  <c r="L15" i="40"/>
  <c r="L17" i="40"/>
  <c r="L18" i="40"/>
  <c r="L21" i="40"/>
  <c r="L24" i="40"/>
  <c r="L28" i="40"/>
  <c r="L30" i="40"/>
  <c r="L31" i="40"/>
  <c r="L34" i="40"/>
  <c r="L36" i="40"/>
  <c r="L37" i="40"/>
  <c r="L39" i="40"/>
  <c r="L41" i="40"/>
  <c r="L43" i="40"/>
  <c r="L44" i="40"/>
  <c r="L47" i="40"/>
  <c r="L49" i="40"/>
  <c r="L52" i="40"/>
  <c r="L54" i="40"/>
  <c r="L56" i="40"/>
  <c r="L57" i="40"/>
  <c r="L58" i="40"/>
  <c r="L59" i="40"/>
  <c r="L62" i="40"/>
  <c r="L64" i="40"/>
  <c r="L65" i="40"/>
  <c r="L67" i="40"/>
  <c r="L68" i="40"/>
  <c r="L69" i="40"/>
  <c r="L72" i="40"/>
  <c r="L74" i="40"/>
  <c r="L82" i="40"/>
  <c r="L84" i="40"/>
  <c r="L85" i="40"/>
  <c r="H23" i="4"/>
  <c r="H24" i="4"/>
  <c r="O130" i="38"/>
  <c r="G19" i="4"/>
  <c r="O15" i="15"/>
  <c r="O60" i="15"/>
  <c r="O20" i="15"/>
  <c r="O24" i="15"/>
  <c r="O27" i="15"/>
  <c r="O33" i="15"/>
  <c r="O35" i="15"/>
  <c r="O38" i="15"/>
  <c r="O40" i="15"/>
  <c r="O41" i="15"/>
  <c r="O43" i="15"/>
  <c r="O44" i="15"/>
  <c r="O45" i="15"/>
  <c r="O47" i="15"/>
  <c r="O50" i="15"/>
  <c r="O52" i="15"/>
  <c r="O57" i="15"/>
  <c r="O71" i="15"/>
  <c r="O75" i="15"/>
  <c r="O79" i="15"/>
  <c r="O81" i="15"/>
  <c r="O86" i="15"/>
  <c r="O88" i="15"/>
  <c r="O90" i="15"/>
  <c r="O92" i="15"/>
  <c r="O94" i="15"/>
  <c r="G20" i="4"/>
  <c r="O104" i="19"/>
  <c r="O118" i="19"/>
  <c r="O17" i="19"/>
  <c r="O37" i="19"/>
  <c r="O38" i="19"/>
  <c r="O43" i="19"/>
  <c r="O48" i="19"/>
  <c r="O49" i="19"/>
  <c r="O52" i="19"/>
  <c r="O58" i="19"/>
  <c r="O59" i="19"/>
  <c r="O61" i="19"/>
  <c r="O62" i="19"/>
  <c r="O65" i="19"/>
  <c r="O69" i="19"/>
  <c r="O70" i="19"/>
  <c r="O73" i="19"/>
  <c r="O76" i="19"/>
  <c r="O78" i="19"/>
  <c r="O83" i="19"/>
  <c r="O87" i="19"/>
  <c r="O90" i="19"/>
  <c r="O94" i="19"/>
  <c r="O100" i="19"/>
  <c r="O111" i="19"/>
  <c r="O115" i="19"/>
  <c r="O120" i="19"/>
  <c r="O123" i="19"/>
  <c r="O124" i="19"/>
  <c r="O125" i="19"/>
  <c r="O129" i="19"/>
  <c r="O130" i="19"/>
  <c r="O131" i="19"/>
  <c r="O133" i="19"/>
  <c r="O136" i="19"/>
  <c r="O137" i="19"/>
  <c r="O139" i="19"/>
  <c r="G22" i="4"/>
  <c r="O14" i="39"/>
  <c r="O15" i="39"/>
  <c r="O16" i="39"/>
  <c r="O17" i="39"/>
  <c r="O20" i="39"/>
  <c r="O24" i="39"/>
  <c r="O37" i="39"/>
  <c r="O38" i="39"/>
  <c r="O40" i="39"/>
  <c r="O41" i="39"/>
  <c r="O49" i="39"/>
  <c r="O55" i="39"/>
  <c r="O58" i="39"/>
  <c r="O61" i="39"/>
  <c r="O64" i="39"/>
  <c r="O67" i="39"/>
  <c r="O70" i="39"/>
  <c r="O71" i="39"/>
  <c r="O74" i="39"/>
  <c r="O76" i="39"/>
  <c r="G21" i="4"/>
  <c r="O15" i="40"/>
  <c r="O17" i="40"/>
  <c r="O18" i="40"/>
  <c r="O21" i="40"/>
  <c r="O24" i="40"/>
  <c r="O28" i="40"/>
  <c r="O30" i="40"/>
  <c r="O31" i="40"/>
  <c r="O34" i="40"/>
  <c r="O37" i="40"/>
  <c r="O39" i="40"/>
  <c r="O41" i="40"/>
  <c r="O43" i="40"/>
  <c r="O44" i="40"/>
  <c r="O47" i="40"/>
  <c r="O49" i="40"/>
  <c r="O52" i="40"/>
  <c r="O54" i="40"/>
  <c r="O56" i="40"/>
  <c r="O57" i="40"/>
  <c r="O58" i="40"/>
  <c r="O59" i="40"/>
  <c r="O62" i="40"/>
  <c r="O65" i="40"/>
  <c r="O67" i="40"/>
  <c r="O68" i="40"/>
  <c r="O69" i="40"/>
  <c r="O72" i="40"/>
  <c r="O74" i="40"/>
  <c r="O82" i="40"/>
  <c r="O84" i="40"/>
  <c r="O85" i="40"/>
  <c r="O87" i="40"/>
  <c r="G23" i="4"/>
  <c r="G24" i="4"/>
  <c r="N129" i="38"/>
  <c r="N130" i="38"/>
  <c r="F19" i="4"/>
  <c r="N16" i="15"/>
  <c r="N17" i="15"/>
  <c r="N18" i="15"/>
  <c r="N19" i="15"/>
  <c r="N21" i="15"/>
  <c r="N22" i="15"/>
  <c r="N23" i="15"/>
  <c r="N25" i="15"/>
  <c r="N26" i="15"/>
  <c r="N28" i="15"/>
  <c r="N29" i="15"/>
  <c r="N30" i="15"/>
  <c r="N31" i="15"/>
  <c r="N32" i="15"/>
  <c r="N34" i="15"/>
  <c r="N36" i="15"/>
  <c r="N37" i="15"/>
  <c r="N39" i="15"/>
  <c r="N43" i="15"/>
  <c r="N44" i="15"/>
  <c r="N46" i="15"/>
  <c r="N48" i="15"/>
  <c r="N49" i="15"/>
  <c r="N51" i="15"/>
  <c r="N53" i="15"/>
  <c r="N54" i="15"/>
  <c r="N55" i="15"/>
  <c r="N56" i="15"/>
  <c r="N58" i="15"/>
  <c r="N59" i="15"/>
  <c r="N61" i="15"/>
  <c r="N62" i="15"/>
  <c r="N63" i="15"/>
  <c r="N64" i="15"/>
  <c r="N65" i="15"/>
  <c r="N66" i="15"/>
  <c r="N67" i="15"/>
  <c r="N68" i="15"/>
  <c r="N69" i="15"/>
  <c r="N70" i="15"/>
  <c r="N72" i="15"/>
  <c r="N73" i="15"/>
  <c r="N74" i="15"/>
  <c r="N76" i="15"/>
  <c r="N77" i="15"/>
  <c r="N78" i="15"/>
  <c r="N80" i="15"/>
  <c r="N81" i="15"/>
  <c r="N82" i="15"/>
  <c r="N83" i="15"/>
  <c r="N84" i="15"/>
  <c r="N87" i="15"/>
  <c r="N89" i="15"/>
  <c r="N90" i="15"/>
  <c r="N91" i="15"/>
  <c r="N92" i="15"/>
  <c r="N93" i="15"/>
  <c r="N94" i="15"/>
  <c r="F20" i="4"/>
  <c r="N14" i="39"/>
  <c r="N15" i="39"/>
  <c r="N16" i="39"/>
  <c r="N18" i="39"/>
  <c r="N19" i="39"/>
  <c r="N21" i="39"/>
  <c r="N22" i="39"/>
  <c r="N23" i="39"/>
  <c r="N25" i="39"/>
  <c r="N26" i="39"/>
  <c r="N27" i="39"/>
  <c r="N28" i="39"/>
  <c r="N29" i="39"/>
  <c r="N30" i="39"/>
  <c r="N31" i="39"/>
  <c r="N32" i="39"/>
  <c r="N33" i="39"/>
  <c r="N34" i="39"/>
  <c r="N35" i="39"/>
  <c r="N36" i="39"/>
  <c r="N37" i="39"/>
  <c r="N39" i="39"/>
  <c r="N40" i="39"/>
  <c r="N42" i="39"/>
  <c r="N43" i="39"/>
  <c r="N44" i="39"/>
  <c r="N45" i="39"/>
  <c r="N46" i="39"/>
  <c r="N47" i="39"/>
  <c r="N48" i="39"/>
  <c r="N50" i="39"/>
  <c r="N51" i="39"/>
  <c r="N52" i="39"/>
  <c r="N53" i="39"/>
  <c r="N54" i="39"/>
  <c r="N56" i="39"/>
  <c r="N57" i="39"/>
  <c r="N59" i="39"/>
  <c r="N60" i="39"/>
  <c r="N62" i="39"/>
  <c r="N63" i="39"/>
  <c r="N65" i="39"/>
  <c r="N66" i="39"/>
  <c r="N68" i="39"/>
  <c r="N69" i="39"/>
  <c r="N70" i="39"/>
  <c r="N72" i="39"/>
  <c r="N73" i="39"/>
  <c r="N74" i="39"/>
  <c r="N75" i="39"/>
  <c r="N76" i="39"/>
  <c r="F21" i="4"/>
  <c r="N17" i="19"/>
  <c r="N39" i="19"/>
  <c r="N40" i="19"/>
  <c r="N41" i="19"/>
  <c r="N42" i="19"/>
  <c r="N44" i="19"/>
  <c r="N45" i="19"/>
  <c r="N46" i="19"/>
  <c r="N47" i="19"/>
  <c r="N48" i="19"/>
  <c r="N50" i="19"/>
  <c r="N51" i="19"/>
  <c r="N53" i="19"/>
  <c r="N54" i="19"/>
  <c r="N55" i="19"/>
  <c r="N56" i="19"/>
  <c r="N57" i="19"/>
  <c r="N58" i="19"/>
  <c r="N59" i="19"/>
  <c r="N63" i="19"/>
  <c r="N64" i="19"/>
  <c r="N66" i="19"/>
  <c r="N67" i="19"/>
  <c r="N68" i="19"/>
  <c r="N69" i="19"/>
  <c r="N71" i="19"/>
  <c r="N72" i="19"/>
  <c r="N74" i="19"/>
  <c r="N75" i="19"/>
  <c r="N77" i="19"/>
  <c r="N79" i="19"/>
  <c r="N80" i="19"/>
  <c r="N81" i="19"/>
  <c r="N82" i="19"/>
  <c r="N84" i="19"/>
  <c r="N85" i="19"/>
  <c r="N86" i="19"/>
  <c r="N88" i="19"/>
  <c r="N89" i="19"/>
  <c r="N91" i="19"/>
  <c r="N92" i="19"/>
  <c r="N93" i="19"/>
  <c r="N95" i="19"/>
  <c r="N96" i="19"/>
  <c r="N97" i="19"/>
  <c r="N101" i="19"/>
  <c r="N102" i="19"/>
  <c r="N103" i="19"/>
  <c r="N105" i="19"/>
  <c r="N106" i="19"/>
  <c r="N107" i="19"/>
  <c r="N108" i="19"/>
  <c r="N109" i="19"/>
  <c r="N110" i="19"/>
  <c r="N112" i="19"/>
  <c r="N113" i="19"/>
  <c r="N116" i="19"/>
  <c r="N117" i="19"/>
  <c r="N119" i="19"/>
  <c r="N121" i="19"/>
  <c r="N122" i="19"/>
  <c r="N123" i="19"/>
  <c r="N124" i="19"/>
  <c r="N125" i="19"/>
  <c r="N126" i="19"/>
  <c r="N127" i="19"/>
  <c r="N128" i="19"/>
  <c r="N129" i="19"/>
  <c r="N130" i="19"/>
  <c r="N132" i="19"/>
  <c r="N134" i="19"/>
  <c r="N135" i="19"/>
  <c r="N136" i="19"/>
  <c r="N137" i="19"/>
  <c r="N138" i="19"/>
  <c r="N139" i="19"/>
  <c r="F22" i="4"/>
  <c r="N16" i="40"/>
  <c r="N19" i="40"/>
  <c r="N20" i="40"/>
  <c r="N22" i="40"/>
  <c r="N23" i="40"/>
  <c r="N25" i="40"/>
  <c r="N26" i="40"/>
  <c r="N27" i="40"/>
  <c r="N29" i="40"/>
  <c r="N30" i="40"/>
  <c r="N32" i="40"/>
  <c r="N33" i="40"/>
  <c r="N34" i="40"/>
  <c r="N35" i="40"/>
  <c r="N37" i="40"/>
  <c r="N40" i="40"/>
  <c r="N42" i="40"/>
  <c r="N45" i="40"/>
  <c r="N46" i="40"/>
  <c r="N48" i="40"/>
  <c r="N50" i="40"/>
  <c r="N51" i="40"/>
  <c r="N53" i="40"/>
  <c r="N55" i="40"/>
  <c r="N56" i="40"/>
  <c r="N57" i="40"/>
  <c r="N58" i="40"/>
  <c r="N60" i="40"/>
  <c r="N61" i="40"/>
  <c r="N62" i="40"/>
  <c r="N63" i="40"/>
  <c r="N65" i="40"/>
  <c r="N67" i="40"/>
  <c r="N70" i="40"/>
  <c r="N71" i="40"/>
  <c r="N73" i="40"/>
  <c r="N75" i="40"/>
  <c r="N76" i="40"/>
  <c r="N77" i="40"/>
  <c r="N78" i="40"/>
  <c r="N79" i="40"/>
  <c r="N80" i="40"/>
  <c r="N81" i="40"/>
  <c r="N82" i="40"/>
  <c r="N83" i="40"/>
  <c r="N84" i="40"/>
  <c r="N85" i="40"/>
  <c r="N86" i="40"/>
  <c r="N87" i="40"/>
  <c r="F23" i="4"/>
  <c r="F24" i="4"/>
  <c r="M130" i="38"/>
  <c r="E19" i="4"/>
  <c r="H15" i="15"/>
  <c r="M15" i="15"/>
  <c r="H60" i="15"/>
  <c r="M60" i="15"/>
  <c r="H20" i="15"/>
  <c r="M20" i="15"/>
  <c r="H24" i="15"/>
  <c r="M24" i="15"/>
  <c r="H27" i="15"/>
  <c r="M27" i="15"/>
  <c r="H33" i="15"/>
  <c r="M33" i="15"/>
  <c r="H35" i="15"/>
  <c r="M35" i="15"/>
  <c r="H38" i="15"/>
  <c r="M38" i="15"/>
  <c r="H40" i="15"/>
  <c r="M40" i="15"/>
  <c r="H41" i="15"/>
  <c r="M41" i="15"/>
  <c r="H43" i="15"/>
  <c r="M43" i="15"/>
  <c r="H44" i="15"/>
  <c r="M44" i="15"/>
  <c r="H45" i="15"/>
  <c r="M45" i="15"/>
  <c r="H47" i="15"/>
  <c r="M47" i="15"/>
  <c r="H50" i="15"/>
  <c r="M50" i="15"/>
  <c r="H52" i="15"/>
  <c r="M52" i="15"/>
  <c r="H57" i="15"/>
  <c r="M57" i="15"/>
  <c r="H71" i="15"/>
  <c r="M71" i="15"/>
  <c r="H75" i="15"/>
  <c r="M75" i="15"/>
  <c r="H79" i="15"/>
  <c r="M79" i="15"/>
  <c r="H81" i="15"/>
  <c r="M81" i="15"/>
  <c r="H86" i="15"/>
  <c r="M86" i="15"/>
  <c r="H88" i="15"/>
  <c r="M88" i="15"/>
  <c r="H90" i="15"/>
  <c r="M90" i="15"/>
  <c r="M92" i="15"/>
  <c r="M94" i="15"/>
  <c r="E20" i="4"/>
  <c r="H104" i="19"/>
  <c r="M104" i="19"/>
  <c r="H118" i="19"/>
  <c r="M118" i="19"/>
  <c r="H17" i="19"/>
  <c r="M17" i="19"/>
  <c r="H37" i="19"/>
  <c r="M37" i="19"/>
  <c r="H38" i="19"/>
  <c r="M38" i="19"/>
  <c r="H43" i="19"/>
  <c r="M43" i="19"/>
  <c r="H48" i="19"/>
  <c r="M48" i="19"/>
  <c r="H49" i="19"/>
  <c r="M49" i="19"/>
  <c r="H52" i="19"/>
  <c r="M52" i="19"/>
  <c r="H58" i="19"/>
  <c r="M58" i="19"/>
  <c r="H59" i="19"/>
  <c r="M59" i="19"/>
  <c r="H61" i="19"/>
  <c r="M61" i="19"/>
  <c r="H62" i="19"/>
  <c r="M62" i="19"/>
  <c r="H65" i="19"/>
  <c r="M65" i="19"/>
  <c r="H69" i="19"/>
  <c r="M69" i="19"/>
  <c r="H70" i="19"/>
  <c r="M70" i="19"/>
  <c r="H73" i="19"/>
  <c r="M73" i="19"/>
  <c r="H76" i="19"/>
  <c r="M76" i="19"/>
  <c r="H78" i="19"/>
  <c r="M78" i="19"/>
  <c r="H83" i="19"/>
  <c r="M83" i="19"/>
  <c r="H87" i="19"/>
  <c r="M87" i="19"/>
  <c r="H90" i="19"/>
  <c r="M90" i="19"/>
  <c r="H94" i="19"/>
  <c r="M94" i="19"/>
  <c r="H100" i="19"/>
  <c r="M100" i="19"/>
  <c r="H111" i="19"/>
  <c r="M111" i="19"/>
  <c r="H115" i="19"/>
  <c r="M115" i="19"/>
  <c r="H120" i="19"/>
  <c r="M120" i="19"/>
  <c r="H123" i="19"/>
  <c r="M123" i="19"/>
  <c r="H124" i="19"/>
  <c r="M124" i="19"/>
  <c r="H125" i="19"/>
  <c r="M125" i="19"/>
  <c r="H129" i="19"/>
  <c r="M129" i="19"/>
  <c r="H130" i="19"/>
  <c r="M130" i="19"/>
  <c r="H131" i="19"/>
  <c r="M131" i="19"/>
  <c r="H133" i="19"/>
  <c r="M133" i="19"/>
  <c r="H136" i="19"/>
  <c r="M136" i="19"/>
  <c r="M137" i="19"/>
  <c r="M139" i="19"/>
  <c r="E22" i="4"/>
  <c r="H14" i="39"/>
  <c r="M14" i="39"/>
  <c r="H15" i="39"/>
  <c r="M15" i="39"/>
  <c r="H16" i="39"/>
  <c r="M16" i="39"/>
  <c r="H17" i="39"/>
  <c r="M17" i="39"/>
  <c r="H20" i="39"/>
  <c r="M20" i="39"/>
  <c r="H24" i="39"/>
  <c r="M24" i="39"/>
  <c r="H37" i="39"/>
  <c r="M37" i="39"/>
  <c r="H38" i="39"/>
  <c r="M38" i="39"/>
  <c r="H40" i="39"/>
  <c r="M40" i="39"/>
  <c r="H41" i="39"/>
  <c r="M41" i="39"/>
  <c r="H49" i="39"/>
  <c r="M49" i="39"/>
  <c r="H55" i="39"/>
  <c r="M55" i="39"/>
  <c r="H58" i="39"/>
  <c r="M58" i="39"/>
  <c r="H61" i="39"/>
  <c r="M61" i="39"/>
  <c r="H64" i="39"/>
  <c r="M64" i="39"/>
  <c r="H67" i="39"/>
  <c r="M67" i="39"/>
  <c r="H70" i="39"/>
  <c r="M70" i="39"/>
  <c r="H71" i="39"/>
  <c r="M71" i="39"/>
  <c r="M74" i="39"/>
  <c r="M76" i="39"/>
  <c r="E21" i="4"/>
  <c r="H15" i="40"/>
  <c r="M15" i="40"/>
  <c r="H17" i="40"/>
  <c r="M17" i="40"/>
  <c r="H18" i="40"/>
  <c r="M18" i="40"/>
  <c r="H21" i="40"/>
  <c r="M21" i="40"/>
  <c r="H24" i="40"/>
  <c r="M24" i="40"/>
  <c r="H28" i="40"/>
  <c r="M28" i="40"/>
  <c r="H30" i="40"/>
  <c r="M30" i="40"/>
  <c r="H31" i="40"/>
  <c r="M31" i="40"/>
  <c r="H34" i="40"/>
  <c r="M34" i="40"/>
  <c r="H36" i="40"/>
  <c r="M36" i="40"/>
  <c r="H37" i="40"/>
  <c r="M37" i="40"/>
  <c r="H39" i="40"/>
  <c r="M39" i="40"/>
  <c r="H41" i="40"/>
  <c r="M41" i="40"/>
  <c r="H43" i="40"/>
  <c r="M43" i="40"/>
  <c r="H44" i="40"/>
  <c r="M44" i="40"/>
  <c r="H47" i="40"/>
  <c r="M47" i="40"/>
  <c r="H49" i="40"/>
  <c r="M49" i="40"/>
  <c r="H52" i="40"/>
  <c r="M52" i="40"/>
  <c r="H54" i="40"/>
  <c r="M54" i="40"/>
  <c r="H56" i="40"/>
  <c r="M56" i="40"/>
  <c r="H57" i="40"/>
  <c r="M57" i="40"/>
  <c r="H58" i="40"/>
  <c r="M58" i="40"/>
  <c r="H59" i="40"/>
  <c r="M59" i="40"/>
  <c r="H62" i="40"/>
  <c r="M62" i="40"/>
  <c r="H64" i="40"/>
  <c r="M64" i="40"/>
  <c r="H65" i="40"/>
  <c r="M65" i="40"/>
  <c r="H67" i="40"/>
  <c r="M67" i="40"/>
  <c r="H68" i="40"/>
  <c r="M68" i="40"/>
  <c r="H69" i="40"/>
  <c r="M69" i="40"/>
  <c r="H72" i="40"/>
  <c r="M72" i="40"/>
  <c r="H74" i="40"/>
  <c r="M74" i="40"/>
  <c r="H82" i="40"/>
  <c r="M82" i="40"/>
  <c r="H84" i="40"/>
  <c r="M84" i="40"/>
  <c r="M85" i="40"/>
  <c r="M87" i="40"/>
  <c r="E23" i="4"/>
  <c r="E24" i="4"/>
  <c r="P130" i="38"/>
  <c r="D19" i="4"/>
  <c r="P94" i="15"/>
  <c r="D20" i="4"/>
  <c r="P139" i="19"/>
  <c r="D22" i="4"/>
  <c r="P76" i="39"/>
  <c r="D21" i="4"/>
  <c r="P87" i="40"/>
  <c r="D23" i="4"/>
  <c r="D24" i="4"/>
  <c r="P123" i="6"/>
  <c r="K123" i="6"/>
  <c r="P122" i="6"/>
  <c r="L122" i="6"/>
  <c r="K122" i="6"/>
  <c r="P121" i="6"/>
  <c r="K121" i="6"/>
  <c r="P120" i="6"/>
  <c r="L120" i="6"/>
  <c r="K120" i="6"/>
  <c r="P129" i="6"/>
  <c r="L129" i="6"/>
  <c r="K129" i="6"/>
  <c r="P128" i="6"/>
  <c r="K128" i="6"/>
  <c r="P127" i="6"/>
  <c r="K127" i="6"/>
  <c r="P126" i="6"/>
  <c r="K126" i="6"/>
  <c r="P125" i="6"/>
  <c r="K125" i="6"/>
  <c r="P124" i="6"/>
  <c r="L124" i="6"/>
  <c r="K124" i="6"/>
  <c r="P116" i="6"/>
  <c r="L116" i="6"/>
  <c r="K116" i="6"/>
  <c r="P30" i="41"/>
  <c r="K30" i="41"/>
  <c r="P29" i="41"/>
  <c r="L29" i="41"/>
  <c r="K29" i="41"/>
  <c r="P21" i="6"/>
  <c r="K21" i="6"/>
  <c r="P20" i="6"/>
  <c r="L20" i="6"/>
  <c r="K20" i="6"/>
  <c r="P139" i="6"/>
  <c r="L139" i="6"/>
  <c r="K139" i="6"/>
  <c r="P35" i="8"/>
  <c r="L35" i="8"/>
  <c r="K35" i="8"/>
  <c r="P132" i="6"/>
  <c r="K132" i="6"/>
  <c r="H50" i="20"/>
  <c r="M50" i="20"/>
  <c r="O50" i="20"/>
  <c r="P50" i="20"/>
  <c r="L50" i="20"/>
  <c r="K50" i="20"/>
  <c r="H21" i="20"/>
  <c r="M21" i="20"/>
  <c r="O21" i="20"/>
  <c r="P21" i="20"/>
  <c r="L21" i="20"/>
  <c r="K21" i="20"/>
  <c r="P59" i="19"/>
  <c r="K59" i="19"/>
  <c r="P82" i="40"/>
  <c r="K82" i="40"/>
  <c r="P62" i="40"/>
  <c r="K62" i="40"/>
  <c r="P34" i="40"/>
  <c r="K34" i="40"/>
  <c r="P120" i="19"/>
  <c r="K120" i="19"/>
  <c r="P122" i="19"/>
  <c r="K122" i="19"/>
  <c r="P121" i="19"/>
  <c r="K121" i="19"/>
  <c r="P103" i="19"/>
  <c r="K103" i="19"/>
  <c r="P40" i="15"/>
  <c r="K40" i="15"/>
  <c r="K109" i="38"/>
  <c r="K38" i="38"/>
  <c r="K43" i="38"/>
  <c r="P89" i="19"/>
  <c r="K89" i="19"/>
  <c r="L15" i="41"/>
  <c r="L16" i="41"/>
  <c r="L17" i="41"/>
  <c r="L18" i="41"/>
  <c r="L19" i="41"/>
  <c r="L21" i="41"/>
  <c r="L22" i="41"/>
  <c r="L23" i="41"/>
  <c r="L26" i="41"/>
  <c r="L32" i="41"/>
  <c r="L33" i="41"/>
  <c r="L36" i="41"/>
  <c r="H17" i="4"/>
  <c r="F17" i="4"/>
  <c r="G17" i="4"/>
  <c r="P128" i="19"/>
  <c r="K128" i="19"/>
  <c r="P127" i="19"/>
  <c r="K127" i="19"/>
  <c r="P126" i="19"/>
  <c r="K126" i="19"/>
  <c r="P125" i="19"/>
  <c r="K125" i="19"/>
  <c r="P109" i="19"/>
  <c r="K109" i="19"/>
  <c r="P108" i="19"/>
  <c r="K108" i="19"/>
  <c r="P107" i="19"/>
  <c r="K107" i="19"/>
  <c r="P130" i="19"/>
  <c r="K130" i="19"/>
  <c r="P134" i="19"/>
  <c r="K134" i="19"/>
  <c r="P133" i="19"/>
  <c r="K133" i="19"/>
  <c r="P132" i="19"/>
  <c r="K132" i="19"/>
  <c r="P131" i="19"/>
  <c r="K131" i="19"/>
  <c r="P129" i="19"/>
  <c r="K129" i="19"/>
  <c r="P124" i="19"/>
  <c r="K124" i="19"/>
  <c r="P123" i="19"/>
  <c r="K123" i="19"/>
  <c r="P79" i="40"/>
  <c r="K79" i="40"/>
  <c r="P80" i="40"/>
  <c r="K80" i="40"/>
  <c r="P78" i="40"/>
  <c r="K78" i="40"/>
  <c r="P77" i="40"/>
  <c r="K77" i="40"/>
  <c r="P76" i="40"/>
  <c r="K76" i="40"/>
  <c r="P75" i="40"/>
  <c r="K75" i="40"/>
  <c r="P81" i="40"/>
  <c r="K81" i="40"/>
  <c r="P71" i="40"/>
  <c r="K71" i="40"/>
  <c r="P70" i="40"/>
  <c r="K70" i="40"/>
  <c r="P69" i="40"/>
  <c r="K69" i="40"/>
  <c r="P68" i="40"/>
  <c r="K68" i="40"/>
  <c r="P67" i="40"/>
  <c r="K67" i="40"/>
  <c r="K33" i="40"/>
  <c r="P33" i="40"/>
  <c r="K35" i="40"/>
  <c r="P35" i="40"/>
  <c r="K36" i="40"/>
  <c r="P36" i="40"/>
  <c r="P32" i="40"/>
  <c r="K32" i="40"/>
  <c r="P31" i="40"/>
  <c r="K31" i="40"/>
  <c r="P37" i="40"/>
  <c r="K37" i="40"/>
  <c r="P22" i="40"/>
  <c r="K22" i="40"/>
  <c r="P23" i="40"/>
  <c r="K23" i="40"/>
  <c r="P21" i="40"/>
  <c r="K21" i="40"/>
  <c r="P20" i="40"/>
  <c r="K20" i="40"/>
  <c r="P19" i="40"/>
  <c r="K19" i="40"/>
  <c r="P18" i="40"/>
  <c r="K18" i="40"/>
  <c r="P28" i="40"/>
  <c r="K28" i="40"/>
  <c r="P27" i="40"/>
  <c r="K27" i="40"/>
  <c r="P26" i="40"/>
  <c r="K26" i="40"/>
  <c r="P30" i="40"/>
  <c r="K30" i="40"/>
  <c r="P17" i="40"/>
  <c r="K17" i="40"/>
  <c r="P16" i="40"/>
  <c r="K16" i="40"/>
  <c r="P15" i="40"/>
  <c r="K15" i="40"/>
  <c r="P64" i="40"/>
  <c r="K64" i="40"/>
  <c r="P61" i="40"/>
  <c r="K61" i="40"/>
  <c r="P60" i="40"/>
  <c r="K60" i="40"/>
  <c r="P59" i="40"/>
  <c r="K59" i="40"/>
  <c r="P58" i="40"/>
  <c r="K58" i="40"/>
  <c r="P57" i="40"/>
  <c r="K57" i="40"/>
  <c r="P55" i="40"/>
  <c r="K55" i="40"/>
  <c r="P54" i="40"/>
  <c r="K54" i="40"/>
  <c r="P53" i="40"/>
  <c r="K53" i="40"/>
  <c r="P52" i="40"/>
  <c r="K52" i="40"/>
  <c r="P51" i="40"/>
  <c r="K51" i="40"/>
  <c r="P50" i="40"/>
  <c r="K50" i="40"/>
  <c r="P49" i="40"/>
  <c r="K49" i="40"/>
  <c r="P46" i="40"/>
  <c r="K46" i="40"/>
  <c r="P45" i="40"/>
  <c r="K45" i="40"/>
  <c r="P44" i="40"/>
  <c r="K44" i="40"/>
  <c r="P43" i="40"/>
  <c r="K43" i="40"/>
  <c r="P48" i="40"/>
  <c r="K48" i="40"/>
  <c r="P47" i="40"/>
  <c r="K47" i="40"/>
  <c r="P42" i="40"/>
  <c r="K42" i="40"/>
  <c r="P40" i="40"/>
  <c r="K40" i="40"/>
  <c r="P39" i="40"/>
  <c r="K39" i="40"/>
  <c r="P84" i="40"/>
  <c r="K84" i="40"/>
  <c r="P83" i="40"/>
  <c r="K83" i="40"/>
  <c r="P74" i="40"/>
  <c r="K74" i="40"/>
  <c r="P73" i="40"/>
  <c r="K73" i="40"/>
  <c r="P72" i="40"/>
  <c r="K72" i="40"/>
  <c r="P65" i="40"/>
  <c r="K65" i="40"/>
  <c r="P63" i="40"/>
  <c r="K63" i="40"/>
  <c r="P56" i="40"/>
  <c r="K56" i="40"/>
  <c r="P41" i="40"/>
  <c r="K41" i="40"/>
  <c r="P29" i="40"/>
  <c r="K29" i="40"/>
  <c r="P25" i="40"/>
  <c r="K25" i="40"/>
  <c r="P24" i="40"/>
  <c r="K24" i="40"/>
  <c r="P102" i="19"/>
  <c r="K102" i="19"/>
  <c r="P101" i="19"/>
  <c r="K101" i="19"/>
  <c r="P100" i="19"/>
  <c r="K100" i="19"/>
  <c r="P93" i="19"/>
  <c r="K93" i="19"/>
  <c r="P92" i="19"/>
  <c r="K92" i="19"/>
  <c r="P96" i="19"/>
  <c r="K96" i="19"/>
  <c r="P87" i="19"/>
  <c r="K87" i="19"/>
  <c r="P88" i="19"/>
  <c r="K88" i="19"/>
  <c r="P86" i="19"/>
  <c r="K86" i="19"/>
  <c r="P85" i="19"/>
  <c r="K85" i="19"/>
  <c r="P82" i="19"/>
  <c r="K82" i="19"/>
  <c r="P81" i="19"/>
  <c r="K81" i="19"/>
  <c r="P80" i="19"/>
  <c r="K80" i="19"/>
  <c r="P79" i="19"/>
  <c r="K79" i="19"/>
  <c r="P78" i="19"/>
  <c r="K78" i="19"/>
  <c r="P77" i="19"/>
  <c r="K77" i="19"/>
  <c r="P76" i="19"/>
  <c r="K76" i="19"/>
  <c r="P75" i="19"/>
  <c r="K75" i="19"/>
  <c r="P74" i="19"/>
  <c r="K74" i="19"/>
  <c r="P73" i="19"/>
  <c r="K73" i="19"/>
  <c r="P47" i="19"/>
  <c r="K47" i="19"/>
  <c r="P72" i="19"/>
  <c r="K72" i="19"/>
  <c r="P71" i="19"/>
  <c r="K71" i="19"/>
  <c r="P70" i="19"/>
  <c r="K70" i="19"/>
  <c r="P69" i="19"/>
  <c r="K69" i="19"/>
  <c r="P68" i="19"/>
  <c r="K68" i="19"/>
  <c r="P67" i="19"/>
  <c r="K67" i="19"/>
  <c r="P66" i="19"/>
  <c r="K66" i="19"/>
  <c r="P65" i="19"/>
  <c r="K65" i="19"/>
  <c r="P64" i="19"/>
  <c r="K64" i="19"/>
  <c r="P63" i="19"/>
  <c r="K63" i="19"/>
  <c r="P62" i="19"/>
  <c r="K62" i="19"/>
  <c r="P61" i="19"/>
  <c r="K61" i="19"/>
  <c r="P54" i="19"/>
  <c r="K54" i="19"/>
  <c r="P57" i="19"/>
  <c r="K57" i="19"/>
  <c r="P56" i="19"/>
  <c r="K56" i="19"/>
  <c r="P55" i="19"/>
  <c r="K55" i="19"/>
  <c r="P53" i="19"/>
  <c r="K53" i="19"/>
  <c r="P52" i="19"/>
  <c r="K52" i="19"/>
  <c r="P45" i="19"/>
  <c r="K45" i="19"/>
  <c r="P42" i="19"/>
  <c r="K42" i="19"/>
  <c r="P41" i="19"/>
  <c r="K41" i="19"/>
  <c r="P40" i="19"/>
  <c r="K40" i="19"/>
  <c r="P39" i="19"/>
  <c r="K39" i="19"/>
  <c r="P38" i="19"/>
  <c r="K38" i="19"/>
  <c r="P37" i="19"/>
  <c r="K37" i="19"/>
  <c r="P17" i="19"/>
  <c r="K17" i="19"/>
  <c r="N25" i="21"/>
  <c r="P25" i="21"/>
  <c r="K25" i="21"/>
  <c r="H24" i="21"/>
  <c r="M24" i="21"/>
  <c r="O24" i="21"/>
  <c r="P24" i="21"/>
  <c r="L24" i="21"/>
  <c r="K24" i="21"/>
  <c r="N29" i="21"/>
  <c r="P29" i="21"/>
  <c r="K29" i="21"/>
  <c r="N28" i="21"/>
  <c r="P28" i="21"/>
  <c r="K28" i="21"/>
  <c r="H27" i="21"/>
  <c r="M27" i="21"/>
  <c r="O27" i="21"/>
  <c r="P27" i="21"/>
  <c r="L27" i="21"/>
  <c r="K27" i="21"/>
  <c r="N21" i="21"/>
  <c r="P21" i="21"/>
  <c r="K21" i="21"/>
  <c r="H20" i="21"/>
  <c r="M20" i="21"/>
  <c r="O20" i="21"/>
  <c r="P20" i="21"/>
  <c r="L20" i="21"/>
  <c r="K20" i="21"/>
  <c r="N18" i="21"/>
  <c r="P18" i="21"/>
  <c r="K18" i="21"/>
  <c r="N19" i="21"/>
  <c r="P19" i="21"/>
  <c r="K19" i="21"/>
  <c r="P70" i="39"/>
  <c r="K70" i="39"/>
  <c r="P69" i="39"/>
  <c r="K69" i="39"/>
  <c r="P68" i="39"/>
  <c r="K68" i="39"/>
  <c r="P67" i="39"/>
  <c r="K67" i="39"/>
  <c r="P66" i="39"/>
  <c r="K66" i="39"/>
  <c r="P65" i="39"/>
  <c r="K65" i="39"/>
  <c r="P64" i="39"/>
  <c r="K64" i="39"/>
  <c r="P54" i="39"/>
  <c r="K54" i="39"/>
  <c r="P53" i="39"/>
  <c r="K53" i="39"/>
  <c r="P52" i="39"/>
  <c r="K52" i="39"/>
  <c r="P51" i="39"/>
  <c r="K51" i="39"/>
  <c r="P50" i="39"/>
  <c r="K50" i="39"/>
  <c r="P49" i="39"/>
  <c r="K49" i="39"/>
  <c r="P42" i="39"/>
  <c r="K42" i="39"/>
  <c r="P48" i="39"/>
  <c r="K48" i="39"/>
  <c r="P47" i="39"/>
  <c r="K47" i="39"/>
  <c r="P44" i="39"/>
  <c r="K44" i="39"/>
  <c r="P39" i="39"/>
  <c r="K39" i="39"/>
  <c r="P38" i="39"/>
  <c r="K38" i="39"/>
  <c r="P36" i="39"/>
  <c r="K36" i="39"/>
  <c r="P35" i="39"/>
  <c r="K35" i="39"/>
  <c r="P34" i="39"/>
  <c r="K34" i="39"/>
  <c r="P33" i="39"/>
  <c r="K33" i="39"/>
  <c r="P32" i="39"/>
  <c r="K32" i="39"/>
  <c r="P31" i="39"/>
  <c r="K31" i="39"/>
  <c r="P30" i="39"/>
  <c r="K30" i="39"/>
  <c r="P29" i="39"/>
  <c r="K29" i="39"/>
  <c r="P28" i="39"/>
  <c r="K28" i="39"/>
  <c r="P27" i="39"/>
  <c r="K27" i="39"/>
  <c r="P26" i="39"/>
  <c r="K26" i="39"/>
  <c r="P25" i="39"/>
  <c r="K25" i="39"/>
  <c r="P24" i="39"/>
  <c r="K24" i="39"/>
  <c r="P23" i="39"/>
  <c r="K23" i="39"/>
  <c r="P22" i="39"/>
  <c r="K22" i="39"/>
  <c r="P21" i="39"/>
  <c r="K21" i="39"/>
  <c r="P20" i="39"/>
  <c r="K20" i="39"/>
  <c r="P19" i="39"/>
  <c r="K19" i="39"/>
  <c r="P18" i="39"/>
  <c r="K18" i="39"/>
  <c r="P17" i="39"/>
  <c r="K17" i="39"/>
  <c r="P16" i="39"/>
  <c r="K16" i="39"/>
  <c r="K15" i="39"/>
  <c r="K14" i="39"/>
  <c r="P15" i="39"/>
  <c r="P63" i="39"/>
  <c r="K63" i="39"/>
  <c r="P62" i="39"/>
  <c r="K62" i="39"/>
  <c r="P61" i="39"/>
  <c r="K61" i="39"/>
  <c r="P60" i="39"/>
  <c r="K60" i="39"/>
  <c r="P59" i="39"/>
  <c r="K59" i="39"/>
  <c r="P58" i="39"/>
  <c r="K58" i="39"/>
  <c r="P57" i="39"/>
  <c r="K57" i="39"/>
  <c r="P56" i="39"/>
  <c r="K56" i="39"/>
  <c r="P55" i="39"/>
  <c r="K55" i="39"/>
  <c r="P46" i="39"/>
  <c r="K46" i="39"/>
  <c r="P45" i="39"/>
  <c r="K45" i="39"/>
  <c r="P43" i="39"/>
  <c r="K43" i="39"/>
  <c r="P41" i="39"/>
  <c r="K41" i="39"/>
  <c r="P40" i="39"/>
  <c r="K40" i="39"/>
  <c r="P37" i="39"/>
  <c r="K37" i="39"/>
  <c r="P14" i="39"/>
  <c r="P90" i="15"/>
  <c r="K90" i="15"/>
  <c r="P91" i="15"/>
  <c r="K91" i="15"/>
  <c r="P89" i="15"/>
  <c r="K89" i="15"/>
  <c r="P88" i="15"/>
  <c r="K88" i="15"/>
  <c r="P87" i="15"/>
  <c r="K87" i="15"/>
  <c r="P86" i="15"/>
  <c r="K86" i="15"/>
  <c r="P84" i="15"/>
  <c r="K84" i="15"/>
  <c r="P83" i="15"/>
  <c r="K83" i="15"/>
  <c r="P82" i="15"/>
  <c r="K82" i="15"/>
  <c r="P80" i="15"/>
  <c r="K80" i="15"/>
  <c r="P79" i="15"/>
  <c r="K79" i="15"/>
  <c r="P77" i="15"/>
  <c r="K77" i="15"/>
  <c r="P76" i="15"/>
  <c r="K76" i="15"/>
  <c r="P73" i="15"/>
  <c r="K73" i="15"/>
  <c r="P70" i="15"/>
  <c r="K70" i="15"/>
  <c r="P69" i="15"/>
  <c r="K69" i="15"/>
  <c r="P68" i="15"/>
  <c r="K68" i="15"/>
  <c r="P67" i="15"/>
  <c r="K67" i="15"/>
  <c r="P66" i="15"/>
  <c r="K66" i="15"/>
  <c r="P59" i="15"/>
  <c r="K59" i="15"/>
  <c r="P58" i="15"/>
  <c r="K58" i="15"/>
  <c r="P57" i="15"/>
  <c r="K57" i="15"/>
  <c r="P56" i="15"/>
  <c r="K56" i="15"/>
  <c r="P54" i="15"/>
  <c r="K54" i="15"/>
  <c r="P55" i="15"/>
  <c r="K55" i="15"/>
  <c r="P51" i="15"/>
  <c r="K51" i="15"/>
  <c r="P50" i="15"/>
  <c r="K50" i="15"/>
  <c r="P46" i="15"/>
  <c r="K46" i="15"/>
  <c r="P45" i="15"/>
  <c r="K45" i="15"/>
  <c r="P81" i="15"/>
  <c r="K81" i="15"/>
  <c r="P78" i="15"/>
  <c r="K78" i="15"/>
  <c r="P75" i="15"/>
  <c r="K75" i="15"/>
  <c r="P49" i="15"/>
  <c r="K49" i="15"/>
  <c r="P48" i="15"/>
  <c r="K48" i="15"/>
  <c r="P44" i="15"/>
  <c r="K44" i="15"/>
  <c r="P74" i="15"/>
  <c r="K74" i="15"/>
  <c r="P72" i="15"/>
  <c r="K72" i="15"/>
  <c r="P71" i="15"/>
  <c r="K71" i="15"/>
  <c r="P65" i="15"/>
  <c r="K65" i="15"/>
  <c r="P64" i="15"/>
  <c r="K64" i="15"/>
  <c r="P63" i="15"/>
  <c r="K63" i="15"/>
  <c r="P62" i="15"/>
  <c r="K62" i="15"/>
  <c r="P61" i="15"/>
  <c r="K61" i="15"/>
  <c r="P60" i="15"/>
  <c r="K60" i="15"/>
  <c r="P53" i="15"/>
  <c r="K53" i="15"/>
  <c r="P52" i="15"/>
  <c r="K52" i="15"/>
  <c r="P47" i="15"/>
  <c r="K47" i="15"/>
  <c r="P43" i="15"/>
  <c r="K43" i="15"/>
  <c r="P37" i="15"/>
  <c r="K37" i="15"/>
  <c r="P36" i="15"/>
  <c r="K36" i="15"/>
  <c r="P35" i="15"/>
  <c r="K35" i="15"/>
  <c r="P34" i="15"/>
  <c r="K34" i="15"/>
  <c r="P33" i="15"/>
  <c r="K33" i="15"/>
  <c r="P32" i="15"/>
  <c r="K32" i="15"/>
  <c r="P31" i="15"/>
  <c r="K31" i="15"/>
  <c r="P30" i="15"/>
  <c r="K30" i="15"/>
  <c r="P39" i="15"/>
  <c r="K39" i="15"/>
  <c r="P38" i="15"/>
  <c r="K38" i="15"/>
  <c r="P29" i="15"/>
  <c r="K29" i="15"/>
  <c r="P28" i="15"/>
  <c r="K28" i="15"/>
  <c r="P27" i="15"/>
  <c r="K27" i="15"/>
  <c r="P22" i="15"/>
  <c r="K22" i="15"/>
  <c r="P145" i="6"/>
  <c r="K145" i="6"/>
  <c r="P144" i="6"/>
  <c r="K144" i="6"/>
  <c r="P143" i="6"/>
  <c r="L143" i="6"/>
  <c r="K143" i="6"/>
  <c r="H78" i="20"/>
  <c r="M78" i="20"/>
  <c r="N78" i="20"/>
  <c r="O78" i="20"/>
  <c r="P78" i="20"/>
  <c r="L78" i="20"/>
  <c r="K78" i="20"/>
  <c r="H49" i="20"/>
  <c r="M49" i="20"/>
  <c r="N49" i="20"/>
  <c r="O49" i="20"/>
  <c r="P49" i="20"/>
  <c r="L49" i="20"/>
  <c r="K49" i="20"/>
  <c r="H79" i="20"/>
  <c r="M79" i="20"/>
  <c r="N79" i="20"/>
  <c r="O79" i="20"/>
  <c r="P79" i="20"/>
  <c r="L79" i="20"/>
  <c r="K79" i="20"/>
  <c r="H77" i="20"/>
  <c r="M77" i="20"/>
  <c r="N77" i="20"/>
  <c r="O77" i="20"/>
  <c r="P77" i="20"/>
  <c r="L77" i="20"/>
  <c r="K77" i="20"/>
  <c r="O76" i="20"/>
  <c r="P76" i="20"/>
  <c r="K76" i="20"/>
  <c r="N75" i="20"/>
  <c r="P75" i="20"/>
  <c r="K75" i="20"/>
  <c r="H74" i="20"/>
  <c r="M74" i="20"/>
  <c r="O74" i="20"/>
  <c r="P74" i="20"/>
  <c r="L74" i="20"/>
  <c r="K74" i="20"/>
  <c r="H73" i="20"/>
  <c r="M73" i="20"/>
  <c r="O73" i="20"/>
  <c r="P73" i="20"/>
  <c r="L73" i="20"/>
  <c r="K73" i="20"/>
  <c r="N72" i="20"/>
  <c r="P72" i="20"/>
  <c r="K72" i="20"/>
  <c r="H71" i="20"/>
  <c r="M71" i="20"/>
  <c r="O71" i="20"/>
  <c r="P71" i="20"/>
  <c r="L71" i="20"/>
  <c r="K71" i="20"/>
  <c r="N55" i="20"/>
  <c r="P55" i="20"/>
  <c r="K55" i="20"/>
  <c r="N61" i="20"/>
  <c r="P61" i="20"/>
  <c r="K61" i="20"/>
  <c r="N66" i="20"/>
  <c r="P66" i="20"/>
  <c r="K66" i="20"/>
  <c r="N65" i="20"/>
  <c r="P65" i="20"/>
  <c r="K65" i="20"/>
  <c r="H64" i="20"/>
  <c r="M64" i="20"/>
  <c r="O64" i="20"/>
  <c r="P64" i="20"/>
  <c r="L64" i="20"/>
  <c r="K64" i="20"/>
  <c r="N69" i="20"/>
  <c r="P69" i="20"/>
  <c r="K69" i="20"/>
  <c r="H67" i="20"/>
  <c r="K67" i="20"/>
  <c r="L67" i="20"/>
  <c r="M67" i="20"/>
  <c r="O67" i="20"/>
  <c r="P67" i="20"/>
  <c r="N63" i="20"/>
  <c r="P63" i="20"/>
  <c r="K63" i="20"/>
  <c r="H62" i="20"/>
  <c r="M62" i="20"/>
  <c r="O62" i="20"/>
  <c r="P62" i="20"/>
  <c r="L62" i="20"/>
  <c r="K62" i="20"/>
  <c r="N59" i="20"/>
  <c r="P59" i="20"/>
  <c r="K59" i="20"/>
  <c r="N60" i="20"/>
  <c r="P60" i="20"/>
  <c r="K60" i="20"/>
  <c r="H58" i="20"/>
  <c r="M58" i="20"/>
  <c r="O58" i="20"/>
  <c r="P58" i="20"/>
  <c r="L58" i="20"/>
  <c r="K58" i="20"/>
  <c r="N52" i="20"/>
  <c r="P52" i="20"/>
  <c r="K52" i="20"/>
  <c r="H51" i="20"/>
  <c r="M51" i="20"/>
  <c r="O51" i="20"/>
  <c r="P51" i="20"/>
  <c r="L51" i="20"/>
  <c r="K51" i="20"/>
  <c r="H48" i="20"/>
  <c r="M48" i="20"/>
  <c r="O48" i="20"/>
  <c r="P48" i="20"/>
  <c r="L48" i="20"/>
  <c r="K48" i="20"/>
  <c r="H47" i="20"/>
  <c r="M47" i="20"/>
  <c r="O47" i="20"/>
  <c r="P47" i="20"/>
  <c r="L47" i="20"/>
  <c r="K47" i="20"/>
  <c r="N46" i="20"/>
  <c r="P46" i="20"/>
  <c r="K46" i="20"/>
  <c r="H45" i="20"/>
  <c r="M45" i="20"/>
  <c r="O45" i="20"/>
  <c r="P45" i="20"/>
  <c r="L45" i="20"/>
  <c r="K45" i="20"/>
  <c r="H44" i="20"/>
  <c r="M44" i="20"/>
  <c r="O44" i="20"/>
  <c r="P44" i="20"/>
  <c r="L44" i="20"/>
  <c r="K44" i="20"/>
  <c r="H34" i="20"/>
  <c r="M34" i="20"/>
  <c r="N34" i="20"/>
  <c r="O34" i="20"/>
  <c r="P34" i="20"/>
  <c r="L34" i="20"/>
  <c r="K34" i="20"/>
  <c r="H42" i="20"/>
  <c r="M42" i="20"/>
  <c r="N42" i="20"/>
  <c r="O42" i="20"/>
  <c r="P42" i="20"/>
  <c r="L42" i="20"/>
  <c r="K42" i="20"/>
  <c r="H41" i="20"/>
  <c r="M41" i="20"/>
  <c r="N41" i="20"/>
  <c r="O41" i="20"/>
  <c r="P41" i="20"/>
  <c r="L41" i="20"/>
  <c r="K41" i="20"/>
  <c r="N33" i="20"/>
  <c r="P33" i="20"/>
  <c r="K33" i="20"/>
  <c r="H32" i="20"/>
  <c r="M32" i="20"/>
  <c r="O32" i="20"/>
  <c r="P32" i="20"/>
  <c r="L32" i="20"/>
  <c r="K32" i="20"/>
  <c r="N31" i="20"/>
  <c r="P31" i="20"/>
  <c r="K31" i="20"/>
  <c r="N30" i="20"/>
  <c r="P30" i="20"/>
  <c r="K30" i="20"/>
  <c r="H29" i="20"/>
  <c r="M29" i="20"/>
  <c r="O29" i="20"/>
  <c r="P29" i="20"/>
  <c r="L29" i="20"/>
  <c r="K29" i="20"/>
  <c r="N28" i="20"/>
  <c r="P28" i="20"/>
  <c r="K28" i="20"/>
  <c r="N27" i="20"/>
  <c r="P27" i="20"/>
  <c r="K27" i="20"/>
  <c r="H26" i="20"/>
  <c r="M26" i="20"/>
  <c r="O26" i="20"/>
  <c r="P26" i="20"/>
  <c r="L26" i="20"/>
  <c r="K26" i="20"/>
  <c r="O40" i="20"/>
  <c r="P40" i="20"/>
  <c r="K40" i="20"/>
  <c r="N39" i="20"/>
  <c r="P39" i="20"/>
  <c r="K39" i="20"/>
  <c r="H38" i="20"/>
  <c r="M38" i="20"/>
  <c r="O38" i="20"/>
  <c r="P38" i="20"/>
  <c r="L38" i="20"/>
  <c r="K38" i="20"/>
  <c r="H37" i="20"/>
  <c r="M37" i="20"/>
  <c r="O37" i="20"/>
  <c r="P37" i="20"/>
  <c r="L37" i="20"/>
  <c r="K37" i="20"/>
  <c r="N36" i="20"/>
  <c r="P36" i="20"/>
  <c r="K36" i="20"/>
  <c r="H35" i="20"/>
  <c r="M35" i="20"/>
  <c r="O35" i="20"/>
  <c r="P35" i="20"/>
  <c r="L35" i="20"/>
  <c r="K35" i="20"/>
  <c r="N23" i="20"/>
  <c r="P23" i="20"/>
  <c r="K23" i="20"/>
  <c r="H22" i="20"/>
  <c r="M22" i="20"/>
  <c r="O22" i="20"/>
  <c r="P22" i="20"/>
  <c r="L22" i="20"/>
  <c r="K22" i="20"/>
  <c r="H20" i="20"/>
  <c r="M20" i="20"/>
  <c r="O20" i="20"/>
  <c r="P20" i="20"/>
  <c r="L20" i="20"/>
  <c r="K20" i="20"/>
  <c r="N19" i="20"/>
  <c r="P19" i="20"/>
  <c r="K19" i="20"/>
  <c r="H18" i="20"/>
  <c r="M18" i="20"/>
  <c r="O18" i="20"/>
  <c r="P18" i="20"/>
  <c r="L18" i="20"/>
  <c r="K18" i="20"/>
  <c r="H17" i="20"/>
  <c r="M17" i="20"/>
  <c r="O17" i="20"/>
  <c r="P17" i="20"/>
  <c r="L17" i="20"/>
  <c r="K17" i="20"/>
  <c r="N25" i="20"/>
  <c r="P25" i="20"/>
  <c r="K25" i="20"/>
  <c r="H24" i="20"/>
  <c r="M24" i="20"/>
  <c r="O24" i="20"/>
  <c r="P24" i="20"/>
  <c r="L24" i="20"/>
  <c r="K24" i="20"/>
  <c r="K103" i="38"/>
  <c r="K125" i="38"/>
  <c r="K124" i="38"/>
  <c r="K120" i="38"/>
  <c r="K119" i="38"/>
  <c r="K118" i="38"/>
  <c r="K117" i="38"/>
  <c r="K112" i="38"/>
  <c r="K111" i="38"/>
  <c r="K127" i="38"/>
  <c r="K126" i="38"/>
  <c r="K123" i="38"/>
  <c r="K122" i="38"/>
  <c r="K121" i="38"/>
  <c r="K116" i="38"/>
  <c r="K115" i="38"/>
  <c r="K114" i="38"/>
  <c r="K113" i="38"/>
  <c r="K110" i="38"/>
  <c r="K108" i="38"/>
  <c r="K107" i="38"/>
  <c r="K106" i="38"/>
  <c r="K105" i="38"/>
  <c r="K104" i="38"/>
  <c r="K102" i="38"/>
  <c r="K101" i="38"/>
  <c r="K100" i="38"/>
  <c r="K99" i="38"/>
  <c r="K98" i="38"/>
  <c r="K97" i="38"/>
  <c r="K59" i="38"/>
  <c r="K58" i="38"/>
  <c r="K56" i="38"/>
  <c r="K55" i="38"/>
  <c r="K54" i="38"/>
  <c r="K57" i="38"/>
  <c r="K53" i="38"/>
  <c r="K52" i="38"/>
  <c r="K64" i="38"/>
  <c r="K63" i="38"/>
  <c r="K62" i="38"/>
  <c r="K61" i="38"/>
  <c r="K60" i="38"/>
  <c r="K51" i="38"/>
  <c r="K50" i="38"/>
  <c r="K49" i="38"/>
  <c r="K95" i="38"/>
  <c r="K94" i="38"/>
  <c r="K93" i="38"/>
  <c r="K47" i="38"/>
  <c r="K46" i="38"/>
  <c r="K45" i="38"/>
  <c r="K39" i="38"/>
  <c r="K92" i="38"/>
  <c r="K91" i="38"/>
  <c r="K44" i="38"/>
  <c r="K40" i="38"/>
  <c r="K42" i="38"/>
  <c r="K41" i="38"/>
  <c r="K37" i="38"/>
  <c r="K36" i="38"/>
  <c r="K35" i="38"/>
  <c r="K34" i="38"/>
  <c r="K33" i="38"/>
  <c r="K90" i="38"/>
  <c r="K89" i="38"/>
  <c r="K88" i="38"/>
  <c r="K87" i="38"/>
  <c r="K86" i="38"/>
  <c r="K85" i="38"/>
  <c r="K84" i="38"/>
  <c r="K78" i="38"/>
  <c r="K83" i="38"/>
  <c r="K82" i="38"/>
  <c r="K81" i="38"/>
  <c r="K80" i="38"/>
  <c r="K79" i="38"/>
  <c r="K77" i="38"/>
  <c r="K76" i="38"/>
  <c r="K75" i="38"/>
  <c r="K74" i="38"/>
  <c r="K73" i="38"/>
  <c r="K71" i="38"/>
  <c r="K20" i="38"/>
  <c r="K68" i="38"/>
  <c r="K72" i="38"/>
  <c r="K70" i="38"/>
  <c r="K69" i="38"/>
  <c r="K67" i="38"/>
  <c r="K66" i="38"/>
  <c r="K28" i="38"/>
  <c r="K27" i="38"/>
  <c r="K23" i="38"/>
  <c r="K22" i="38"/>
  <c r="K25" i="38"/>
  <c r="K24" i="38"/>
  <c r="K21" i="38"/>
  <c r="K19" i="38"/>
  <c r="K16" i="38"/>
  <c r="K15" i="38"/>
  <c r="P53" i="8"/>
  <c r="K53" i="8"/>
  <c r="P52" i="8"/>
  <c r="K52" i="8"/>
  <c r="P47" i="8"/>
  <c r="L47" i="8"/>
  <c r="K47" i="8"/>
  <c r="P46" i="8"/>
  <c r="L46" i="8"/>
  <c r="K46" i="8"/>
  <c r="P34" i="8"/>
  <c r="K34" i="8"/>
  <c r="P33" i="8"/>
  <c r="K33" i="8"/>
  <c r="P32" i="8"/>
  <c r="L32" i="8"/>
  <c r="K32" i="8"/>
  <c r="P31" i="8"/>
  <c r="K31" i="8"/>
  <c r="P30" i="8"/>
  <c r="L30" i="8"/>
  <c r="K30" i="8"/>
  <c r="P29" i="8"/>
  <c r="K29" i="8"/>
  <c r="P28" i="8"/>
  <c r="L28" i="8"/>
  <c r="K28" i="8"/>
  <c r="P27" i="8"/>
  <c r="K27" i="8"/>
  <c r="P62" i="8"/>
  <c r="K62" i="8"/>
  <c r="K60" i="8"/>
  <c r="L60" i="8"/>
  <c r="P60" i="8"/>
  <c r="K61" i="8"/>
  <c r="P61" i="8"/>
  <c r="K63" i="8"/>
  <c r="P63" i="8"/>
  <c r="P59" i="8"/>
  <c r="K59" i="8"/>
  <c r="P58" i="8"/>
  <c r="K58" i="8"/>
  <c r="P57" i="8"/>
  <c r="K57" i="8"/>
  <c r="P56" i="8"/>
  <c r="L56" i="8"/>
  <c r="K56" i="8"/>
  <c r="P28" i="41"/>
  <c r="K28" i="41"/>
  <c r="P27" i="41"/>
  <c r="K27" i="41"/>
  <c r="P26" i="41"/>
  <c r="K26" i="41"/>
  <c r="K25" i="41"/>
  <c r="P25" i="41"/>
  <c r="P24" i="41"/>
  <c r="K24" i="41"/>
  <c r="P23" i="41"/>
  <c r="K23" i="41"/>
  <c r="P35" i="41"/>
  <c r="K35" i="41"/>
  <c r="P32" i="41"/>
  <c r="K32" i="41"/>
  <c r="P22" i="41"/>
  <c r="K22" i="41"/>
  <c r="P21" i="41"/>
  <c r="K21" i="41"/>
  <c r="P18" i="41"/>
  <c r="K18" i="41"/>
  <c r="P17" i="41"/>
  <c r="K17" i="41"/>
  <c r="P16" i="41"/>
  <c r="K16" i="41"/>
  <c r="P147" i="6"/>
  <c r="P15" i="6"/>
  <c r="P16" i="6"/>
  <c r="P17" i="6"/>
  <c r="P18" i="6"/>
  <c r="P19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6" i="6"/>
  <c r="P47" i="6"/>
  <c r="P48" i="6"/>
  <c r="P49" i="6"/>
  <c r="P50" i="6"/>
  <c r="P51" i="6"/>
  <c r="P52" i="6"/>
  <c r="P53" i="6"/>
  <c r="P54" i="6"/>
  <c r="P55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6" i="6"/>
  <c r="P77" i="6"/>
  <c r="P78" i="6"/>
  <c r="P80" i="6"/>
  <c r="P81" i="6"/>
  <c r="P83" i="6"/>
  <c r="P84" i="6"/>
  <c r="P86" i="6"/>
  <c r="P87" i="6"/>
  <c r="P88" i="6"/>
  <c r="P89" i="6"/>
  <c r="P90" i="6"/>
  <c r="P91" i="6"/>
  <c r="P92" i="6"/>
  <c r="P93" i="6"/>
  <c r="P94" i="6"/>
  <c r="P95" i="6"/>
  <c r="P97" i="6"/>
  <c r="P99" i="6"/>
  <c r="P100" i="6"/>
  <c r="P101" i="6"/>
  <c r="P102" i="6"/>
  <c r="P103" i="6"/>
  <c r="P104" i="6"/>
  <c r="P106" i="6"/>
  <c r="P108" i="6"/>
  <c r="P109" i="6"/>
  <c r="P110" i="6"/>
  <c r="P111" i="6"/>
  <c r="P112" i="6"/>
  <c r="P113" i="6"/>
  <c r="P114" i="6"/>
  <c r="P115" i="6"/>
  <c r="P117" i="6"/>
  <c r="P118" i="6"/>
  <c r="P131" i="6"/>
  <c r="P133" i="6"/>
  <c r="P134" i="6"/>
  <c r="P135" i="6"/>
  <c r="P136" i="6"/>
  <c r="P137" i="6"/>
  <c r="P138" i="6"/>
  <c r="P141" i="6"/>
  <c r="P56" i="6"/>
  <c r="P58" i="6"/>
  <c r="P75" i="6"/>
  <c r="P82" i="6"/>
  <c r="P85" i="6"/>
  <c r="P98" i="6"/>
  <c r="P105" i="6"/>
  <c r="P146" i="6"/>
  <c r="P148" i="6"/>
  <c r="L147" i="6"/>
  <c r="L15" i="6"/>
  <c r="L16" i="6"/>
  <c r="L18" i="6"/>
  <c r="L22" i="6"/>
  <c r="L24" i="6"/>
  <c r="L27" i="6"/>
  <c r="L29" i="6"/>
  <c r="L32" i="6"/>
  <c r="L33" i="6"/>
  <c r="L36" i="6"/>
  <c r="L38" i="6"/>
  <c r="L40" i="6"/>
  <c r="L41" i="6"/>
  <c r="L42" i="6"/>
  <c r="L43" i="6"/>
  <c r="L46" i="6"/>
  <c r="L47" i="6"/>
  <c r="L54" i="6"/>
  <c r="L58" i="6"/>
  <c r="L59" i="6"/>
  <c r="L61" i="6"/>
  <c r="L63" i="6"/>
  <c r="L65" i="6"/>
  <c r="L67" i="6"/>
  <c r="L71" i="6"/>
  <c r="L72" i="6"/>
  <c r="L73" i="6"/>
  <c r="L74" i="6"/>
  <c r="L76" i="6"/>
  <c r="L80" i="6"/>
  <c r="L86" i="6"/>
  <c r="L88" i="6"/>
  <c r="L90" i="6"/>
  <c r="L92" i="6"/>
  <c r="L94" i="6"/>
  <c r="L97" i="6"/>
  <c r="L101" i="6"/>
  <c r="L103" i="6"/>
  <c r="L108" i="6"/>
  <c r="L111" i="6"/>
  <c r="L113" i="6"/>
  <c r="L117" i="6"/>
  <c r="L131" i="6"/>
  <c r="L133" i="6"/>
  <c r="L135" i="6"/>
  <c r="L137" i="6"/>
  <c r="L141" i="6"/>
  <c r="L146" i="6"/>
  <c r="L148" i="6"/>
  <c r="K147" i="6"/>
  <c r="P15" i="41"/>
  <c r="K15" i="41"/>
  <c r="K146" i="6"/>
  <c r="P23" i="8"/>
  <c r="L23" i="8"/>
  <c r="K23" i="8"/>
  <c r="K138" i="6"/>
  <c r="K137" i="6"/>
  <c r="K118" i="6"/>
  <c r="K117" i="6"/>
  <c r="K115" i="6"/>
  <c r="K114" i="6"/>
  <c r="K113" i="6"/>
  <c r="K112" i="6"/>
  <c r="K111" i="6"/>
  <c r="K110" i="6"/>
  <c r="K109" i="6"/>
  <c r="K108" i="6"/>
  <c r="K105" i="6"/>
  <c r="K98" i="6"/>
  <c r="K95" i="6"/>
  <c r="K94" i="6"/>
  <c r="K93" i="6"/>
  <c r="K92" i="6"/>
  <c r="K91" i="6"/>
  <c r="K90" i="6"/>
  <c r="K89" i="6"/>
  <c r="K88" i="6"/>
  <c r="K85" i="6"/>
  <c r="K84" i="6"/>
  <c r="K83" i="6"/>
  <c r="K82" i="6"/>
  <c r="K73" i="6"/>
  <c r="K72" i="6"/>
  <c r="P20" i="8"/>
  <c r="K20" i="8"/>
  <c r="P19" i="8"/>
  <c r="L19" i="8"/>
  <c r="K19" i="8"/>
  <c r="P18" i="8"/>
  <c r="K18" i="8"/>
  <c r="P17" i="8"/>
  <c r="L17" i="8"/>
  <c r="K17" i="8"/>
  <c r="P16" i="8"/>
  <c r="K16" i="8"/>
  <c r="P15" i="8"/>
  <c r="L15" i="8"/>
  <c r="K15" i="8"/>
  <c r="K78" i="6"/>
  <c r="K77" i="6"/>
  <c r="K76" i="6"/>
  <c r="K75" i="6"/>
  <c r="K74" i="6"/>
  <c r="K71" i="6"/>
  <c r="K62" i="6"/>
  <c r="K61" i="6"/>
  <c r="K58" i="6"/>
  <c r="K56" i="6"/>
  <c r="K53" i="6"/>
  <c r="K55" i="6"/>
  <c r="K54" i="6"/>
  <c r="K52" i="6"/>
  <c r="K49" i="6"/>
  <c r="K48" i="6"/>
  <c r="K29" i="22"/>
  <c r="P29" i="22"/>
  <c r="P25" i="22"/>
  <c r="K25" i="22"/>
  <c r="P24" i="22"/>
  <c r="L24" i="22"/>
  <c r="K24" i="22"/>
  <c r="P23" i="22"/>
  <c r="K23" i="22"/>
  <c r="P22" i="22"/>
  <c r="L22" i="22"/>
  <c r="K22" i="22"/>
  <c r="K44" i="6"/>
  <c r="K43" i="6"/>
  <c r="K42" i="6"/>
  <c r="K39" i="6"/>
  <c r="K38" i="6"/>
  <c r="K37" i="6"/>
  <c r="K36" i="6"/>
  <c r="K35" i="6"/>
  <c r="K34" i="6"/>
  <c r="K33" i="6"/>
  <c r="K32" i="6"/>
  <c r="K41" i="6"/>
  <c r="K40" i="6"/>
  <c r="K31" i="6"/>
  <c r="K30" i="6"/>
  <c r="K29" i="6"/>
  <c r="K28" i="6"/>
  <c r="K27" i="6"/>
  <c r="K23" i="6"/>
  <c r="K22" i="6"/>
  <c r="K26" i="6"/>
  <c r="K15" i="6"/>
  <c r="K16" i="6"/>
  <c r="K17" i="6"/>
  <c r="L21" i="8"/>
  <c r="L22" i="8"/>
  <c r="L25" i="8"/>
  <c r="L26" i="8"/>
  <c r="L37" i="8"/>
  <c r="L40" i="8"/>
  <c r="L45" i="8"/>
  <c r="L48" i="8"/>
  <c r="L64" i="8"/>
  <c r="H16" i="4"/>
  <c r="G16" i="4"/>
  <c r="A3" i="4"/>
  <c r="A3" i="32"/>
  <c r="A3" i="37"/>
  <c r="E18" i="37"/>
  <c r="H18" i="37"/>
  <c r="M18" i="37"/>
  <c r="O18" i="37"/>
  <c r="P18" i="37"/>
  <c r="L18" i="37"/>
  <c r="K18" i="37"/>
  <c r="H23" i="3"/>
  <c r="M23" i="3"/>
  <c r="O23" i="3"/>
  <c r="P23" i="3"/>
  <c r="L23" i="3"/>
  <c r="K23" i="3"/>
  <c r="H18" i="3"/>
  <c r="H26" i="3"/>
  <c r="P26" i="3"/>
  <c r="L26" i="3"/>
  <c r="K26" i="3"/>
  <c r="E16" i="37"/>
  <c r="H15" i="37"/>
  <c r="M15" i="37"/>
  <c r="O15" i="37"/>
  <c r="P15" i="37"/>
  <c r="L15" i="37"/>
  <c r="K15" i="37"/>
  <c r="H18" i="32"/>
  <c r="M18" i="32"/>
  <c r="N18" i="32"/>
  <c r="O18" i="32"/>
  <c r="P18" i="32"/>
  <c r="L18" i="32"/>
  <c r="K18" i="32"/>
  <c r="H14" i="32"/>
  <c r="M14" i="32"/>
  <c r="H15" i="32"/>
  <c r="M15" i="32"/>
  <c r="H16" i="32"/>
  <c r="M16" i="32"/>
  <c r="H17" i="32"/>
  <c r="M17" i="32"/>
  <c r="H19" i="32"/>
  <c r="M19" i="32"/>
  <c r="H20" i="32"/>
  <c r="M20" i="32"/>
  <c r="H21" i="32"/>
  <c r="M21" i="32"/>
  <c r="H25" i="32"/>
  <c r="M25" i="32"/>
  <c r="M34" i="32"/>
  <c r="M36" i="32"/>
  <c r="P38" i="32"/>
  <c r="O14" i="32"/>
  <c r="O15" i="32"/>
  <c r="O16" i="32"/>
  <c r="O17" i="32"/>
  <c r="O19" i="32"/>
  <c r="O20" i="32"/>
  <c r="O21" i="32"/>
  <c r="O23" i="32"/>
  <c r="O24" i="32"/>
  <c r="O25" i="32"/>
  <c r="O26" i="32"/>
  <c r="O27" i="32"/>
  <c r="O28" i="32"/>
  <c r="O29" i="32"/>
  <c r="O30" i="32"/>
  <c r="O31" i="32"/>
  <c r="O32" i="32"/>
  <c r="O34" i="32"/>
  <c r="O36" i="32"/>
  <c r="N16" i="32"/>
  <c r="N17" i="32"/>
  <c r="N19" i="32"/>
  <c r="N34" i="32"/>
  <c r="N35" i="32"/>
  <c r="N36" i="32"/>
  <c r="P36" i="32"/>
  <c r="P37" i="32"/>
  <c r="P39" i="32"/>
  <c r="D11" i="24"/>
  <c r="F16" i="4"/>
  <c r="P19" i="41"/>
  <c r="P20" i="41"/>
  <c r="P33" i="41"/>
  <c r="P34" i="41"/>
  <c r="P36" i="41"/>
  <c r="K34" i="41"/>
  <c r="K33" i="41"/>
  <c r="K20" i="41"/>
  <c r="K19" i="41"/>
  <c r="L9" i="41"/>
  <c r="O8" i="41"/>
  <c r="A5" i="4"/>
  <c r="A4" i="32"/>
  <c r="A5" i="41"/>
  <c r="A4" i="41"/>
  <c r="A3" i="41"/>
  <c r="A6" i="38"/>
  <c r="P85" i="40"/>
  <c r="L9" i="40"/>
  <c r="O8" i="40"/>
  <c r="A6" i="40"/>
  <c r="A5" i="40"/>
  <c r="A4" i="40"/>
  <c r="A3" i="40"/>
  <c r="P71" i="39"/>
  <c r="P72" i="39"/>
  <c r="P73" i="39"/>
  <c r="P74" i="39"/>
  <c r="K73" i="39"/>
  <c r="K72" i="39"/>
  <c r="K71" i="39"/>
  <c r="L9" i="39"/>
  <c r="O8" i="39"/>
  <c r="A6" i="39"/>
  <c r="A5" i="39"/>
  <c r="A4" i="39"/>
  <c r="A3" i="39"/>
  <c r="K32" i="38"/>
  <c r="K31" i="38"/>
  <c r="K30" i="38"/>
  <c r="K29" i="38"/>
  <c r="K26" i="38"/>
  <c r="K18" i="38"/>
  <c r="K17" i="38"/>
  <c r="L9" i="38"/>
  <c r="O8" i="38"/>
  <c r="A5" i="38"/>
  <c r="A4" i="38"/>
  <c r="A3" i="38"/>
  <c r="H81" i="20"/>
  <c r="M81" i="20"/>
  <c r="N81" i="20"/>
  <c r="O81" i="20"/>
  <c r="P81" i="20"/>
  <c r="L81" i="20"/>
  <c r="K81" i="20"/>
  <c r="N70" i="20"/>
  <c r="P70" i="20"/>
  <c r="K70" i="20"/>
  <c r="N68" i="20"/>
  <c r="P68" i="20"/>
  <c r="K68" i="20"/>
  <c r="N57" i="20"/>
  <c r="P57" i="20"/>
  <c r="K57" i="20"/>
  <c r="H56" i="20"/>
  <c r="M56" i="20"/>
  <c r="O56" i="20"/>
  <c r="P56" i="20"/>
  <c r="L56" i="20"/>
  <c r="K56" i="20"/>
  <c r="A4" i="22"/>
  <c r="A4" i="21"/>
  <c r="A4" i="20"/>
  <c r="A4" i="19"/>
  <c r="A4" i="15"/>
  <c r="A4" i="8"/>
  <c r="A4" i="6"/>
  <c r="A4" i="3"/>
  <c r="A4" i="37"/>
  <c r="K18" i="3"/>
  <c r="L18" i="3"/>
  <c r="M18" i="3"/>
  <c r="O18" i="3"/>
  <c r="P18" i="3"/>
  <c r="K19" i="3"/>
  <c r="P19" i="3"/>
  <c r="H16" i="37"/>
  <c r="M16" i="37"/>
  <c r="H19" i="37"/>
  <c r="M19" i="37"/>
  <c r="H21" i="37"/>
  <c r="M21" i="37"/>
  <c r="M23" i="37"/>
  <c r="M25" i="37"/>
  <c r="E14" i="36"/>
  <c r="H15" i="20"/>
  <c r="M15" i="20"/>
  <c r="H53" i="20"/>
  <c r="M53" i="20"/>
  <c r="M82" i="20"/>
  <c r="M84" i="20"/>
  <c r="E15" i="36"/>
  <c r="H15" i="21"/>
  <c r="M15" i="21"/>
  <c r="H16" i="21"/>
  <c r="M16" i="21"/>
  <c r="H22" i="21"/>
  <c r="M22" i="21"/>
  <c r="H26" i="21"/>
  <c r="M26" i="21"/>
  <c r="H31" i="21"/>
  <c r="M31" i="21"/>
  <c r="H32" i="21"/>
  <c r="M32" i="21"/>
  <c r="H33" i="21"/>
  <c r="M33" i="21"/>
  <c r="M34" i="21"/>
  <c r="M36" i="21"/>
  <c r="E16" i="36"/>
  <c r="N21" i="37"/>
  <c r="N23" i="37"/>
  <c r="N24" i="37"/>
  <c r="N25" i="37"/>
  <c r="O16" i="37"/>
  <c r="O19" i="37"/>
  <c r="O21" i="37"/>
  <c r="O23" i="37"/>
  <c r="O25" i="37"/>
  <c r="P25" i="37"/>
  <c r="D14" i="36"/>
  <c r="O15" i="20"/>
  <c r="O53" i="20"/>
  <c r="O82" i="20"/>
  <c r="O84" i="20"/>
  <c r="N54" i="20"/>
  <c r="N82" i="20"/>
  <c r="N83" i="20"/>
  <c r="N84" i="20"/>
  <c r="P84" i="20"/>
  <c r="D15" i="36"/>
  <c r="N17" i="21"/>
  <c r="N23" i="21"/>
  <c r="N26" i="21"/>
  <c r="N31" i="21"/>
  <c r="N32" i="21"/>
  <c r="N33" i="21"/>
  <c r="N34" i="21"/>
  <c r="N35" i="21"/>
  <c r="N36" i="21"/>
  <c r="O15" i="21"/>
  <c r="O16" i="21"/>
  <c r="O22" i="21"/>
  <c r="O26" i="21"/>
  <c r="O31" i="21"/>
  <c r="O32" i="21"/>
  <c r="O33" i="21"/>
  <c r="O34" i="21"/>
  <c r="O36" i="21"/>
  <c r="P36" i="21"/>
  <c r="D16" i="36"/>
  <c r="F14" i="36"/>
  <c r="F15" i="36"/>
  <c r="F16" i="36"/>
  <c r="F17" i="36"/>
  <c r="F18" i="36"/>
  <c r="G14" i="36"/>
  <c r="G17" i="36"/>
  <c r="G15" i="36"/>
  <c r="G16" i="36"/>
  <c r="G18" i="36"/>
  <c r="L16" i="37"/>
  <c r="L19" i="37"/>
  <c r="L21" i="37"/>
  <c r="L23" i="37"/>
  <c r="H14" i="36"/>
  <c r="L35" i="22"/>
  <c r="L15" i="22"/>
  <c r="L16" i="22"/>
  <c r="L19" i="22"/>
  <c r="L20" i="22"/>
  <c r="L27" i="22"/>
  <c r="L32" i="22"/>
  <c r="L38" i="22"/>
  <c r="H17" i="36"/>
  <c r="L15" i="20"/>
  <c r="L53" i="20"/>
  <c r="L82" i="20"/>
  <c r="H15" i="36"/>
  <c r="L15" i="21"/>
  <c r="L16" i="21"/>
  <c r="L22" i="21"/>
  <c r="L26" i="21"/>
  <c r="L31" i="21"/>
  <c r="L32" i="21"/>
  <c r="L33" i="21"/>
  <c r="L34" i="21"/>
  <c r="H16" i="36"/>
  <c r="H18" i="36"/>
  <c r="P16" i="37"/>
  <c r="P19" i="37"/>
  <c r="P21" i="37"/>
  <c r="P23" i="37"/>
  <c r="K21" i="37"/>
  <c r="K19" i="37"/>
  <c r="K16" i="37"/>
  <c r="L9" i="37"/>
  <c r="O8" i="37"/>
  <c r="A6" i="37"/>
  <c r="A5" i="37"/>
  <c r="H15" i="3"/>
  <c r="M15" i="3"/>
  <c r="H16" i="3"/>
  <c r="M16" i="3"/>
  <c r="H17" i="3"/>
  <c r="M17" i="3"/>
  <c r="H21" i="3"/>
  <c r="M21" i="3"/>
  <c r="H22" i="3"/>
  <c r="M22" i="3"/>
  <c r="H25" i="3"/>
  <c r="F14" i="4"/>
  <c r="F15" i="4"/>
  <c r="F18" i="4"/>
  <c r="F25" i="4"/>
  <c r="O15" i="3"/>
  <c r="O16" i="3"/>
  <c r="O17" i="3"/>
  <c r="O21" i="3"/>
  <c r="O22" i="3"/>
  <c r="G14" i="4"/>
  <c r="G15" i="4"/>
  <c r="G18" i="4"/>
  <c r="G25" i="4"/>
  <c r="L15" i="3"/>
  <c r="L16" i="3"/>
  <c r="L17" i="3"/>
  <c r="L21" i="3"/>
  <c r="L22" i="3"/>
  <c r="L25" i="3"/>
  <c r="L28" i="3"/>
  <c r="H14" i="4"/>
  <c r="H15" i="4"/>
  <c r="H18" i="4"/>
  <c r="H25" i="4"/>
  <c r="D20" i="36"/>
  <c r="H8" i="36"/>
  <c r="H7" i="36"/>
  <c r="A5" i="36"/>
  <c r="A3" i="36"/>
  <c r="P119" i="19"/>
  <c r="K119" i="19"/>
  <c r="P118" i="19"/>
  <c r="K118" i="19"/>
  <c r="P113" i="19"/>
  <c r="K113" i="19"/>
  <c r="P112" i="19"/>
  <c r="K112" i="19"/>
  <c r="P111" i="19"/>
  <c r="K111" i="19"/>
  <c r="P110" i="19"/>
  <c r="K110" i="19"/>
  <c r="P106" i="19"/>
  <c r="K106" i="19"/>
  <c r="P105" i="19"/>
  <c r="K105" i="19"/>
  <c r="P104" i="19"/>
  <c r="K104" i="19"/>
  <c r="P136" i="19"/>
  <c r="K136" i="19"/>
  <c r="P135" i="19"/>
  <c r="K135" i="19"/>
  <c r="P117" i="19"/>
  <c r="K117" i="19"/>
  <c r="P116" i="19"/>
  <c r="K116" i="19"/>
  <c r="P115" i="19"/>
  <c r="K115" i="19"/>
  <c r="P48" i="19"/>
  <c r="K48" i="19"/>
  <c r="P97" i="19"/>
  <c r="K97" i="19"/>
  <c r="K95" i="19"/>
  <c r="P95" i="19"/>
  <c r="P91" i="19"/>
  <c r="K91" i="19"/>
  <c r="P90" i="19"/>
  <c r="K90" i="19"/>
  <c r="P44" i="19"/>
  <c r="K44" i="19"/>
  <c r="P46" i="19"/>
  <c r="K46" i="19"/>
  <c r="P43" i="19"/>
  <c r="K43" i="19"/>
  <c r="P58" i="19"/>
  <c r="K58" i="19"/>
  <c r="P51" i="19"/>
  <c r="K51" i="19"/>
  <c r="P50" i="19"/>
  <c r="K50" i="19"/>
  <c r="P49" i="19"/>
  <c r="K49" i="19"/>
  <c r="P15" i="15"/>
  <c r="P16" i="15"/>
  <c r="P17" i="15"/>
  <c r="P18" i="15"/>
  <c r="P19" i="15"/>
  <c r="P20" i="15"/>
  <c r="P21" i="15"/>
  <c r="P23" i="15"/>
  <c r="P24" i="15"/>
  <c r="P25" i="15"/>
  <c r="P26" i="15"/>
  <c r="P41" i="15"/>
  <c r="P92" i="15"/>
  <c r="P21" i="8"/>
  <c r="P22" i="8"/>
  <c r="P25" i="8"/>
  <c r="P26" i="8"/>
  <c r="P37" i="8"/>
  <c r="P38" i="8"/>
  <c r="P39" i="8"/>
  <c r="P40" i="8"/>
  <c r="P41" i="8"/>
  <c r="P43" i="8"/>
  <c r="P45" i="8"/>
  <c r="P48" i="8"/>
  <c r="P49" i="8"/>
  <c r="P50" i="8"/>
  <c r="P51" i="8"/>
  <c r="P42" i="8"/>
  <c r="P54" i="8"/>
  <c r="P64" i="8"/>
  <c r="D27" i="4"/>
  <c r="L14" i="32"/>
  <c r="L15" i="32"/>
  <c r="L16" i="32"/>
  <c r="L17" i="32"/>
  <c r="L19" i="32"/>
  <c r="L20" i="32"/>
  <c r="L21" i="32"/>
  <c r="L25" i="32"/>
  <c r="L34" i="32"/>
  <c r="P16" i="21"/>
  <c r="P22" i="21"/>
  <c r="P15" i="21"/>
  <c r="P17" i="21"/>
  <c r="P23" i="21"/>
  <c r="P26" i="21"/>
  <c r="P31" i="21"/>
  <c r="P32" i="21"/>
  <c r="P33" i="21"/>
  <c r="P34" i="21"/>
  <c r="K33" i="21"/>
  <c r="K32" i="21"/>
  <c r="K31" i="21"/>
  <c r="K26" i="21"/>
  <c r="K23" i="21"/>
  <c r="K22" i="21"/>
  <c r="K17" i="21"/>
  <c r="P37" i="22"/>
  <c r="K37" i="22"/>
  <c r="P36" i="22"/>
  <c r="K36" i="22"/>
  <c r="P35" i="22"/>
  <c r="K35" i="22"/>
  <c r="P33" i="22"/>
  <c r="K33" i="22"/>
  <c r="P32" i="22"/>
  <c r="K32" i="22"/>
  <c r="P30" i="22"/>
  <c r="K30" i="22"/>
  <c r="P28" i="22"/>
  <c r="K28" i="22"/>
  <c r="P27" i="22"/>
  <c r="K27" i="22"/>
  <c r="P20" i="22"/>
  <c r="K20" i="22"/>
  <c r="P19" i="22"/>
  <c r="K19" i="22"/>
  <c r="P18" i="22"/>
  <c r="K18" i="22"/>
  <c r="P17" i="22"/>
  <c r="K17" i="22"/>
  <c r="P16" i="22"/>
  <c r="K16" i="22"/>
  <c r="P15" i="22"/>
  <c r="K15" i="22"/>
  <c r="P38" i="22"/>
  <c r="P54" i="20"/>
  <c r="K54" i="20"/>
  <c r="P53" i="20"/>
  <c r="K53" i="20"/>
  <c r="A6" i="20"/>
  <c r="A5" i="20"/>
  <c r="A3" i="20"/>
  <c r="A6" i="21"/>
  <c r="A5" i="21"/>
  <c r="A3" i="21"/>
  <c r="A5" i="22"/>
  <c r="A3" i="22"/>
  <c r="L9" i="22"/>
  <c r="L9" i="21"/>
  <c r="L9" i="20"/>
  <c r="L9" i="19"/>
  <c r="A6" i="19"/>
  <c r="A5" i="19"/>
  <c r="A3" i="19"/>
  <c r="K25" i="15"/>
  <c r="K26" i="15"/>
  <c r="K24" i="15"/>
  <c r="K23" i="15"/>
  <c r="K21" i="15"/>
  <c r="K20" i="15"/>
  <c r="K19" i="15"/>
  <c r="K17" i="15"/>
  <c r="K18" i="15"/>
  <c r="K16" i="15"/>
  <c r="K15" i="15"/>
  <c r="A6" i="15"/>
  <c r="A5" i="15"/>
  <c r="A3" i="15"/>
  <c r="L9" i="15"/>
  <c r="K42" i="8"/>
  <c r="K43" i="8"/>
  <c r="K41" i="8"/>
  <c r="K40" i="8"/>
  <c r="K54" i="8"/>
  <c r="K51" i="8"/>
  <c r="K50" i="8"/>
  <c r="K49" i="8"/>
  <c r="K48" i="8"/>
  <c r="K39" i="8"/>
  <c r="K38" i="8"/>
  <c r="K37" i="8"/>
  <c r="K26" i="8"/>
  <c r="K25" i="8"/>
  <c r="K22" i="8"/>
  <c r="K136" i="6"/>
  <c r="L9" i="8"/>
  <c r="A5" i="8"/>
  <c r="A3" i="8"/>
  <c r="K21" i="8"/>
  <c r="K135" i="6"/>
  <c r="K134" i="6"/>
  <c r="K133" i="6"/>
  <c r="K131" i="6"/>
  <c r="K106" i="6"/>
  <c r="K104" i="6"/>
  <c r="K103" i="6"/>
  <c r="K102" i="6"/>
  <c r="K101" i="6"/>
  <c r="K87" i="6"/>
  <c r="K86" i="6"/>
  <c r="K100" i="6"/>
  <c r="K99" i="6"/>
  <c r="K97" i="6"/>
  <c r="K81" i="6"/>
  <c r="K80" i="6"/>
  <c r="K70" i="6"/>
  <c r="K69" i="6"/>
  <c r="K68" i="6"/>
  <c r="K67" i="6"/>
  <c r="K66" i="6"/>
  <c r="K65" i="6"/>
  <c r="K64" i="6"/>
  <c r="K63" i="6"/>
  <c r="K60" i="6"/>
  <c r="K59" i="6"/>
  <c r="K51" i="6"/>
  <c r="K50" i="6"/>
  <c r="K47" i="6"/>
  <c r="K46" i="6"/>
  <c r="K25" i="6"/>
  <c r="K24" i="6"/>
  <c r="K19" i="6"/>
  <c r="K18" i="6"/>
  <c r="L9" i="6"/>
  <c r="A5" i="6"/>
  <c r="A3" i="6"/>
  <c r="P15" i="3"/>
  <c r="K15" i="3"/>
  <c r="P17" i="3"/>
  <c r="K17" i="3"/>
  <c r="P16" i="3"/>
  <c r="K16" i="3"/>
  <c r="L9" i="3"/>
  <c r="A5" i="3"/>
  <c r="A3" i="3"/>
  <c r="P29" i="32"/>
  <c r="K29" i="32"/>
  <c r="P28" i="32"/>
  <c r="K28" i="32"/>
  <c r="P27" i="32"/>
  <c r="K27" i="32"/>
  <c r="P26" i="32"/>
  <c r="K26" i="32"/>
  <c r="P25" i="32"/>
  <c r="K25" i="32"/>
  <c r="P24" i="32"/>
  <c r="K24" i="32"/>
  <c r="P23" i="32"/>
  <c r="K23" i="32"/>
  <c r="P32" i="32"/>
  <c r="K32" i="32"/>
  <c r="P31" i="32"/>
  <c r="K31" i="32"/>
  <c r="P30" i="32"/>
  <c r="K30" i="32"/>
  <c r="P19" i="32"/>
  <c r="K19" i="32"/>
  <c r="P16" i="32"/>
  <c r="K16" i="32"/>
  <c r="P17" i="32"/>
  <c r="K17" i="32"/>
  <c r="P14" i="32"/>
  <c r="P15" i="32"/>
  <c r="P20" i="32"/>
  <c r="P21" i="32"/>
  <c r="P34" i="32"/>
  <c r="K21" i="32"/>
  <c r="K20" i="32"/>
  <c r="K15" i="32"/>
  <c r="K14" i="32"/>
  <c r="O7" i="32"/>
  <c r="K16" i="21"/>
  <c r="K15" i="21"/>
  <c r="P94" i="19"/>
  <c r="K94" i="19"/>
  <c r="P84" i="19"/>
  <c r="K84" i="19"/>
  <c r="P83" i="19"/>
  <c r="K83" i="19"/>
  <c r="P15" i="20"/>
  <c r="P82" i="20"/>
  <c r="K15" i="20"/>
  <c r="K41" i="15"/>
  <c r="P25" i="3"/>
  <c r="K25" i="3"/>
  <c r="P21" i="3"/>
  <c r="K21" i="3"/>
  <c r="P22" i="3"/>
  <c r="K22" i="3"/>
  <c r="P137" i="19"/>
  <c r="K45" i="8"/>
  <c r="K141" i="6"/>
  <c r="O8" i="22"/>
  <c r="O8" i="21"/>
  <c r="O8" i="20"/>
  <c r="O8" i="15"/>
  <c r="O8" i="8"/>
  <c r="O8" i="3"/>
  <c r="P28" i="3"/>
  <c r="O8" i="19"/>
  <c r="H7" i="4"/>
  <c r="O8" i="6"/>
  <c r="H8" i="4"/>
</calcChain>
</file>

<file path=xl/sharedStrings.xml><?xml version="1.0" encoding="utf-8"?>
<sst xmlns="http://schemas.openxmlformats.org/spreadsheetml/2006/main" count="2109" uniqueCount="810">
  <si>
    <t>Sistēmas skalošana un hidrauliskā pārbaude</t>
  </si>
  <si>
    <t>Noslēgarmatūras uzstādīšana diam. līdz 50mm</t>
  </si>
  <si>
    <t>l</t>
  </si>
  <si>
    <t>1-2</t>
  </si>
  <si>
    <t>Mērv.</t>
  </si>
  <si>
    <t>Daudz.</t>
  </si>
  <si>
    <t>Materiāli bez PVN</t>
  </si>
  <si>
    <t>Mehānismi bez PVN</t>
  </si>
  <si>
    <t>Darbs bez soc.nod.</t>
  </si>
  <si>
    <t>Izcenojuma pamatojums</t>
  </si>
  <si>
    <t>KOPĀ:</t>
  </si>
  <si>
    <t>Kopējā darbietilpība, c.st.</t>
  </si>
  <si>
    <t>Tāmēja</t>
  </si>
  <si>
    <t>Darba nosaukums (apraksts)</t>
  </si>
  <si>
    <t>Nr. p. k.</t>
  </si>
  <si>
    <t>Vienības izmaksas</t>
  </si>
  <si>
    <t>darbietilp., c.st.</t>
  </si>
  <si>
    <t>Kopā uz visu apjomu</t>
  </si>
  <si>
    <t>Tiešās izmaksas kopā</t>
  </si>
  <si>
    <t>Pārbaudīja</t>
  </si>
  <si>
    <t>Lokālās tāmes Nr.</t>
  </si>
  <si>
    <t>Lokālās tāmes nosaukums</t>
  </si>
  <si>
    <t>t.sk.</t>
  </si>
  <si>
    <t>Pavisam kopā</t>
  </si>
  <si>
    <t>Objekta nosaukums</t>
  </si>
  <si>
    <t>Pavisam būvizmaksas</t>
  </si>
  <si>
    <t>LBS sertifikāta Nr. ______</t>
  </si>
  <si>
    <t>PVN 21%</t>
  </si>
  <si>
    <t>Vispārējie celtniecības darbi kopā:</t>
  </si>
  <si>
    <t>m3</t>
  </si>
  <si>
    <t>gab.</t>
  </si>
  <si>
    <t>m2</t>
  </si>
  <si>
    <t>t</t>
  </si>
  <si>
    <t>kg</t>
  </si>
  <si>
    <t>kompl.</t>
  </si>
  <si>
    <t>m</t>
  </si>
  <si>
    <t>Sintētisko cauruļu montāža diametrā līdz 50mm</t>
  </si>
  <si>
    <t>Dažādi darbi</t>
  </si>
  <si>
    <t>Objekta izmaksas, EUR</t>
  </si>
  <si>
    <t>1-1</t>
  </si>
  <si>
    <t>Tāmes izmaksa, EUR</t>
  </si>
  <si>
    <t>Tāmes izmaksas, EUR</t>
  </si>
  <si>
    <t>darba alga, EUR</t>
  </si>
  <si>
    <t>materiāli, EUR</t>
  </si>
  <si>
    <t>mehān., EUR</t>
  </si>
  <si>
    <t>Sociālais nodoklis 23,59%</t>
  </si>
  <si>
    <t>tarifa likme, EUR/st.</t>
  </si>
  <si>
    <t>materiālu cena, EUR</t>
  </si>
  <si>
    <t>kopā, EUR</t>
  </si>
  <si>
    <t>summa, EUR</t>
  </si>
  <si>
    <t>Elektroapgāde, iekšējie tīkli</t>
  </si>
  <si>
    <t>Būvgruži</t>
  </si>
  <si>
    <t>Stiprinājumi</t>
  </si>
  <si>
    <t>vieta</t>
  </si>
  <si>
    <t>Montāžas darbi</t>
  </si>
  <si>
    <t>Tāme sastādīta 2017.gada __.__________</t>
  </si>
  <si>
    <t>Būvfirmas vadītājs___________________________</t>
  </si>
  <si>
    <t xml:space="preserve">___________, </t>
  </si>
  <si>
    <t>LBS sertifikāta Nr. ___________</t>
  </si>
  <si>
    <t>Tāme sastādīta 2017.gada ___.__________</t>
  </si>
  <si>
    <t>Būvdarbu organizēšana</t>
  </si>
  <si>
    <t>Tāme sastādīta 2017.gada cenās, pamatojoties uz DOP, AR un BK daļas rasējumiem.</t>
  </si>
  <si>
    <t>Būvlaukuma organizēšana</t>
  </si>
  <si>
    <t>Vienreizējās izmaksas</t>
  </si>
  <si>
    <t>Būvtāfeles izgatavošana un uzstādīšana</t>
  </si>
  <si>
    <t>obj.</t>
  </si>
  <si>
    <t>Kārtējās būvlaukuma izmaksas</t>
  </si>
  <si>
    <t>mēn.</t>
  </si>
  <si>
    <t>Objekta apsardze</t>
  </si>
  <si>
    <t>Elektroenerģijas izmaksas</t>
  </si>
  <si>
    <t xml:space="preserve">Autoceltņa noma </t>
  </si>
  <si>
    <t>Būvlaukuma biroja (1gab., 3m) noma</t>
  </si>
  <si>
    <t>Strādnieku sadzīves telpu (vidēji mēnesī 1 konteiners, 8m) noma</t>
  </si>
  <si>
    <t>Mobilās tualetes (1 gab.) noma un apkalpošana</t>
  </si>
  <si>
    <t>___________,</t>
  </si>
  <si>
    <t>LBS sertifikāta Nr. ____________</t>
  </si>
  <si>
    <t xml:space="preserve">Transporta izdevumi </t>
  </si>
  <si>
    <t>Tāme sastādīta 2017.gada cenās, pamatojoties uz ĢP daļas rasējumiem.</t>
  </si>
  <si>
    <t>Saliekamā pagaidu žoga (h=2,0m) uzstādīšana un demontāža</t>
  </si>
  <si>
    <t>Būvgružu iekraušana autotransportā un aizvešana uz izgāztuvi, t.sk. izgāztuves izmaksas (pieņemšana pārstrādei) līdz 50km attālumā</t>
  </si>
  <si>
    <t>Sagatavošanas  un zemes darbi</t>
  </si>
  <si>
    <t>Esošā asfaltbetona seguma 10cm biezumā un šķembu kārtas 20cm biezumā demontāža</t>
  </si>
  <si>
    <t>Sagatavošanas, zemes un nojaukšanas darbi</t>
  </si>
  <si>
    <t>Sadzīves, biroja un noliktavas konteineru uzstādīšana un transports (atvešana, aizvešana)</t>
  </si>
  <si>
    <t>Mobilās tualetes uzstādīšana un transports (atvešana, aizvešana)</t>
  </si>
  <si>
    <t xml:space="preserve">PE plēves hidroizolācijas ierīkošana </t>
  </si>
  <si>
    <t xml:space="preserve">līmjava </t>
  </si>
  <si>
    <t>Tāme sastādīta 2017.gada cenās, pamatojoties uz AR daļas rasējumiem.</t>
  </si>
  <si>
    <t>Tāme sastādīta 2017.gada cenās, pamatojoties uz AVK daļas rasējumiem.</t>
  </si>
  <si>
    <t>Elektroinstalācijas materiāli</t>
  </si>
  <si>
    <t>Iekšējie inženiertīkli kopā:</t>
  </si>
  <si>
    <t>Elektroapgāde, ārējie tīkli</t>
  </si>
  <si>
    <t>Tāme sastādīta 2017.gada cenās, pamatojoties uz EL daļas rasējumiem.</t>
  </si>
  <si>
    <t>Tāme sastādīta 2017.gada cenās, pamatojoties uz ELT daļas rasējumiem.</t>
  </si>
  <si>
    <t>Tāme sastādīta 2017.gada cenās, pamatojoties uz ŪKT daļas rasējumiem.</t>
  </si>
  <si>
    <t>Demontāžas darbi</t>
  </si>
  <si>
    <t>Apzaļumošana</t>
  </si>
  <si>
    <t>Esošās smilšu pamatnes blietēšana ar mehānismiem</t>
  </si>
  <si>
    <t>Šķembu pamatnes ierīkošana 300mm biezumā</t>
  </si>
  <si>
    <t>100m2</t>
  </si>
  <si>
    <t>100m3</t>
  </si>
  <si>
    <t>Betons C20/25</t>
  </si>
  <si>
    <t>Kabeļu aizsargcaurules guldīšana sagatavotā tranšejā</t>
  </si>
  <si>
    <t>Brīdinājuma lentas KABELIS 1kV ieklāšana tranšejā</t>
  </si>
  <si>
    <t>vietas</t>
  </si>
  <si>
    <t>Pārējie darbi un izdevumi</t>
  </si>
  <si>
    <t>EPL digitālā uzmērīšana</t>
  </si>
  <si>
    <t>km</t>
  </si>
  <si>
    <t>Rakšanas atļaujas saņemšana</t>
  </si>
  <si>
    <t>Izpilddokumentācija, izpildrasējumi</t>
  </si>
  <si>
    <r>
      <t xml:space="preserve">Plānotie uzkrājumi </t>
    </r>
    <r>
      <rPr>
        <sz val="11"/>
        <color rgb="FFFF0000"/>
        <rFont val="Verdana"/>
      </rPr>
      <t>___%</t>
    </r>
  </si>
  <si>
    <r>
      <t>t.sk. darba aizsardzībai (</t>
    </r>
    <r>
      <rPr>
        <sz val="11"/>
        <color rgb="FFFF0000"/>
        <rFont val="Verdana"/>
      </rPr>
      <t>__%</t>
    </r>
    <r>
      <rPr>
        <sz val="11"/>
        <rFont val="Verdana"/>
      </rPr>
      <t xml:space="preserve"> no virsizdevumiem)</t>
    </r>
  </si>
  <si>
    <t>_____________,</t>
  </si>
  <si>
    <t>LBS sertifikāta Nr. __________</t>
  </si>
  <si>
    <t>LED gaismekļu uzstādīšana pie griestiem</t>
  </si>
  <si>
    <t>Palīgmateriāli apgaismojuma montāžai</t>
  </si>
  <si>
    <t>Zemējums</t>
  </si>
  <si>
    <t>Zibensaizsardzība</t>
  </si>
  <si>
    <t xml:space="preserve">AL stieple, diam. 8mm </t>
  </si>
  <si>
    <t>Palīgmateriāli kontūra montāžai</t>
  </si>
  <si>
    <t>Zibensuztvērēja izplešanās elementu montāža</t>
  </si>
  <si>
    <t>Palīgmateriāli zibensaizsardzības montāžai</t>
  </si>
  <si>
    <t>Zemes darbi</t>
  </si>
  <si>
    <t>Nojaukšanas darbi</t>
  </si>
  <si>
    <t>Būvgružu iekraušana autotransportā un aizvešana uz izgāztuvi, t.sk. izgāztuves izmaksas (pieņemšana pārstrādei), līdz 50km attālumā</t>
  </si>
  <si>
    <t>Inventāra tranšeju vairogu noma</t>
  </si>
  <si>
    <t>Cauruļvadu CCTV inspekcija, hermētiskuma pārbaude</t>
  </si>
  <si>
    <t>Būves adrese: Baznīcas ielā 30, Kuldīgā</t>
  </si>
  <si>
    <t>Būves nosaukums: Daudzdzīvokļu dzīvojamās ēkas restaurācija, atjaunošana un pārbūve restaurācijas centra vajadzībām, 1.kārta</t>
  </si>
  <si>
    <t>Objekta tāmes Nr.</t>
  </si>
  <si>
    <t>Inženierkomunikāciju ārējie tīkli un teritorijas sakārtošana</t>
  </si>
  <si>
    <t>Dzīvojamā ēka. Fasādes un 1.stāvs</t>
  </si>
  <si>
    <r>
      <t xml:space="preserve">Virsizdevumi (pieskaitāmās izmaksas) </t>
    </r>
    <r>
      <rPr>
        <sz val="11"/>
        <color rgb="FFFF0000"/>
        <rFont val="Verdana"/>
      </rPr>
      <t xml:space="preserve">__% </t>
    </r>
  </si>
  <si>
    <r>
      <t xml:space="preserve">Peļņa (plānotie uzkrājumi) </t>
    </r>
    <r>
      <rPr>
        <sz val="11"/>
        <color rgb="FFFF0000"/>
        <rFont val="Verdana"/>
      </rPr>
      <t>___%</t>
    </r>
  </si>
  <si>
    <t>Objekta nosaukums: Inženierkomunikāciju ārējie tīkli un teritorijas sakārtošana</t>
  </si>
  <si>
    <t>Ūdensapgāde un kanalizācija, iekšējie tīkli</t>
  </si>
  <si>
    <t>Tāme sastādīta 2017.gada cenās, pamatojoties uz ŪK daļas rasējumiem.</t>
  </si>
  <si>
    <t>Siltumapgāde</t>
  </si>
  <si>
    <t>Teritorijas sakārtošana</t>
  </si>
  <si>
    <t>Apkure un ventilācija</t>
  </si>
  <si>
    <t>Apsardzes un ugunsdzēsības signalizācija, datu tīkli</t>
  </si>
  <si>
    <t>Nojaukšanas un zemes darbi</t>
  </si>
  <si>
    <t>Konstrukciju izbūve</t>
  </si>
  <si>
    <t>Ārējā apdare</t>
  </si>
  <si>
    <t>Iekšējā apdare</t>
  </si>
  <si>
    <t>Objekta nosaukums: Dzīvojamā ēka. Fasādes un 1.stāvs</t>
  </si>
  <si>
    <t>Lokālā tāme Nr.1-0</t>
  </si>
  <si>
    <t>Veramu vārtu (platums 5,0m) uzstādīšana un demontāža</t>
  </si>
  <si>
    <t>Ugunsdzēsības stenda ar smilšu kasti ierīkošana un nojaukšana</t>
  </si>
  <si>
    <r>
      <t xml:space="preserve">Pieslēgums esošajiem elektrotīkliem, t.sk. pagaidu sadale ar uzskaiti (elektrokabelis ~30m), un demontāža.
</t>
    </r>
    <r>
      <rPr>
        <b/>
        <sz val="10"/>
        <color rgb="FFFF0000"/>
        <rFont val="Verdana"/>
      </rPr>
      <t>Patērētās elektroenerģijas uzskaites skaitītāja rādījuma fiksēšana pirms būvdarbu uzsākšanas, pieaicinot par elektroenerģijas uzskaites iekārtas ekspluatāciju atbildīgās organizācijas pilnvarotu pārstāvi, sastādot aktu</t>
    </r>
  </si>
  <si>
    <t>Apgaismojuma prožektoru 4x500W uzstādīšana, t.sk. kabelis pievienošanai pagaidu elektropieslēgumam, un nojaukšana</t>
  </si>
  <si>
    <t>Saliekamā pagaidu žoga (h=2,0m, garums 61m) noma</t>
  </si>
  <si>
    <t>Veramu vārtu noma</t>
  </si>
  <si>
    <t>1-1-2</t>
  </si>
  <si>
    <t>1-1-3</t>
  </si>
  <si>
    <t>1-1-4</t>
  </si>
  <si>
    <t>Lokālā tāme Nr.1-1-4</t>
  </si>
  <si>
    <t>Lokālā tāme Nr.1-1-3</t>
  </si>
  <si>
    <t>Lokālā tāme Nr.1-1-2</t>
  </si>
  <si>
    <t>Objekta tāme Nr.1-2</t>
  </si>
  <si>
    <t>Objekta tāme Nr.1-1</t>
  </si>
  <si>
    <t>1-2-1</t>
  </si>
  <si>
    <t>1-2-2</t>
  </si>
  <si>
    <t>1-2-3</t>
  </si>
  <si>
    <t>1-2-4</t>
  </si>
  <si>
    <t>Lokālā tāme Nr.1-2-1</t>
  </si>
  <si>
    <t>Lokālā tāme Nr.1-2-2</t>
  </si>
  <si>
    <t>Lokālā tāme Nr.1-2-3</t>
  </si>
  <si>
    <t>Lokālā tāme Nr.1-2-4</t>
  </si>
  <si>
    <t>Būvniecības koptāme, 1.kārta</t>
  </si>
  <si>
    <t>Sagatavošanas, nojaukšanas un zemes darbi</t>
  </si>
  <si>
    <t>Esošā celma atrakšana un izlaušana</t>
  </si>
  <si>
    <t>Būvgruži un nederīgā grunts</t>
  </si>
  <si>
    <t>Nederīgās grunts iekraušana autotransportā un aizvešana uz izgāztuvi, t.sk. izgāztuves izmaksas (pieņemšana pārstrādei), līdz 50km attālumā</t>
  </si>
  <si>
    <r>
      <t xml:space="preserve">Grunts izstrāde būvbedrē vidēji smagās gruntīs līdz 1,5m dziļumā, veidojot nogāzes, lieveņu pamatu un inženierkomunikāciju ārējo tīklu ievadu ierīkošanai. 
</t>
    </r>
    <r>
      <rPr>
        <b/>
        <sz val="10"/>
        <color rgb="FFFF0000"/>
        <rFont val="Verdana"/>
      </rPr>
      <t>Zemes darbu veikšanas laikā nodrošināt arheoloģisko uzraudzību. 
Grunts izstrādes paņēmiens- atbilstoši VKPAI izsniegtās atļaujas nosacījumiem</t>
    </r>
  </si>
  <si>
    <t>Grunts izstrāde ēkā grīdu uz grunts ierīkošanai, pārvietošana ar ričām attālumā līdz 20m, vidēji smagas gruntis</t>
  </si>
  <si>
    <r>
      <t xml:space="preserve">Logu un ārdurvju ailu esošā pagaidu aizpildījuma demontāža
</t>
    </r>
    <r>
      <rPr>
        <b/>
        <sz val="10"/>
        <color rgb="FFFF0000"/>
        <rFont val="Verdana"/>
      </rPr>
      <t>Darbs veicams, maksimāli saglabājot demontētos materiālus atkārtotai izmantošanai</t>
    </r>
  </si>
  <si>
    <r>
      <t xml:space="preserve">Esošo koka palodžu demontāža ar saglabāšanu atkārtotai montāžai. 
</t>
    </r>
    <r>
      <rPr>
        <b/>
        <sz val="10"/>
        <color rgb="FFFF0000"/>
        <rFont val="Verdana"/>
      </rPr>
      <t>Darbs veicams, nepasliktinot palodžu stāvokli</t>
    </r>
  </si>
  <si>
    <r>
      <t xml:space="preserve">Ietves betona bruģakmens seguma demontāža
</t>
    </r>
    <r>
      <rPr>
        <b/>
        <sz val="10"/>
        <color rgb="FFFF0000"/>
        <rFont val="Verdana"/>
      </rPr>
      <t>Darbs veicams rūpīgi, nepasliktinot bruģakmens stāvokli</t>
    </r>
  </si>
  <si>
    <t>Grunts planēšana būvbedrē un grīdām ar roku darbu pēc projektētajām augstuma atzīmēm</t>
  </si>
  <si>
    <t>Būvbedres aizbēršana ar pievestām smiltīm, blietējot kārtās, sablīvējuma koeficients 0,98</t>
  </si>
  <si>
    <t>pievestas smiltis</t>
  </si>
  <si>
    <t>Atveru izkalšana ķieģeļu sienās pie 1.stāva griestiem (3 vietas)</t>
  </si>
  <si>
    <t>Āra lievenis ar pandusu</t>
  </si>
  <si>
    <t>Grunts blietēšana ar vibroblieti</t>
  </si>
  <si>
    <t>Blietētu smilšu sagataves kārtas ierīkošana zem lieveņa pamatiem 150mm biezumā</t>
  </si>
  <si>
    <t>Blietētu škembu sagataves kārtas ierīkošana zem lieveņa pamatiem 150mm biezumā</t>
  </si>
  <si>
    <t>Lieveņa plātnes stiegrošana</t>
  </si>
  <si>
    <t>Lieveņa plātnes betonēšana, h=120mm</t>
  </si>
  <si>
    <t>Lieveņa pamatu siltumizolācijas ierīkošana vertikālām virsmām h=30cm</t>
  </si>
  <si>
    <t>ekstrudēts putu polistirols DOW 50mm (vai līdzvērtīgs)</t>
  </si>
  <si>
    <t>Šķembas, fr. 0-45mm</t>
  </si>
  <si>
    <t>Blietētu škembu pamatojuma ierīkošana zem lieveņa plātnes 300mm biezumā, blietējot ik pa 150mm</t>
  </si>
  <si>
    <t>Siltumizolācijas ierīkošana zem lieveņa plātnes 50mm biezumā</t>
  </si>
  <si>
    <t>Lieveņa horizontālo virsmu apdares ierīkošana- betona virsmas mazgāšana pirms betona sacietēšanas</t>
  </si>
  <si>
    <t xml:space="preserve">Rievu iefrēzēšana betonā </t>
  </si>
  <si>
    <t>Lieveņa nogāžu nostiprināšana ar laukakmeņiem</t>
  </si>
  <si>
    <r>
      <t>Esošā asfaltbetona seguma atjaunošana 24m2,</t>
    </r>
    <r>
      <rPr>
        <i/>
        <sz val="9"/>
        <rFont val="Verdana"/>
      </rPr>
      <t xml:space="preserve"> 
seguma atjaunošana pēc sadzīves kanalizācijas un ūdensvada ārējo tīklu izbūves</t>
    </r>
  </si>
  <si>
    <t>Zāliena ierīkošana, t.sk. zāliena atjaunošana pēc inženierkomunikāciju ārējo tīklu izbūves</t>
  </si>
  <si>
    <r>
      <t>Esošā grants seguma atjaunošana 74m2,</t>
    </r>
    <r>
      <rPr>
        <i/>
        <sz val="9"/>
        <rFont val="Verdana"/>
      </rPr>
      <t xml:space="preserve"> 
seguma atjaunošana pēc sadzīves kanalizācijas ārējo tīklu izbūves</t>
    </r>
  </si>
  <si>
    <t>Smilts pabēruma ierīkošana, pielietojot mehānismus 250mm biezumā</t>
  </si>
  <si>
    <t>Rupjas grants seguma ierīkošana 150mm biezumā</t>
  </si>
  <si>
    <t>Ietves betona bruģakmens seguma atjaunošana 23.6m2</t>
  </si>
  <si>
    <t>Bruģakmens seguma ierīkošana uz rupju smilšu kārtas, seguma koriģēšana un līmeņošana</t>
  </si>
  <si>
    <t>Pastiprināta grunts seguma ierīkošana 31.4m2</t>
  </si>
  <si>
    <t>Pastiprināta grunts seguma ierīkošana, gruntī ieblietējot šķembas 150mm biezumā</t>
  </si>
  <si>
    <t>OSB plātne, 25mm</t>
  </si>
  <si>
    <t>Siltināta pagaidu lūka kāpņu atvērumā 2.stāvā (ras. AR-19)</t>
  </si>
  <si>
    <t>Siltinātu OSB plātņu lūku izgatavošana un uzstādīšana</t>
  </si>
  <si>
    <t>blīvgumija</t>
  </si>
  <si>
    <t>cietā akmens vate 150mm</t>
  </si>
  <si>
    <t>Pagaidu margas uzstādīšana lūkas atvēršanai</t>
  </si>
  <si>
    <t>Grīdas uz grunts</t>
  </si>
  <si>
    <t>Blietētu škembu sagataves kārtas ierīkošana zem grīdas plātnes 250mm biezumā, blietējot kārtās (150mm un 100mm)</t>
  </si>
  <si>
    <t>ekstrudēts putu polistirols, siltumvadītspēja &lt;0,035W/mK, spiedes stiprība 250kPa pie 10% deformācijas,  DOW 100mm (vai līdzvērtīgs)</t>
  </si>
  <si>
    <t>Grīdas plātnes betonēšana 80mm biezumā</t>
  </si>
  <si>
    <t>Grīdu apdares</t>
  </si>
  <si>
    <t>Betona grīdas slīpēšana</t>
  </si>
  <si>
    <t>Grīdas plātnes stiegrošana ar stiegrojuma sietu, t.sk papildus stiegrojuma ierīkošana zem darbagalda telpā Nr.14</t>
  </si>
  <si>
    <t>Grīdu seguma ierīkošana no flīzēm uz līmes kārtas 2-5mm biezumā</t>
  </si>
  <si>
    <t>Dēļu grīdas seguma ierīkošana 19.gs beigu stilistikā</t>
  </si>
  <si>
    <t>Klinkera grīdas flīzes raibi apdedzinātu māla ķieģeļu kāsā 250-290x115-170mm TERCA Westfalen (vai līdzvērtīgas)</t>
  </si>
  <si>
    <t>Koka grīdlīstu uzstādīšana pa telpu perimetru</t>
  </si>
  <si>
    <t>gaiši grīdas dēļi 40mm, platums 235mm, spundēti (egle)</t>
  </si>
  <si>
    <t>Sienu un starpsienu apdares</t>
  </si>
  <si>
    <t>Vario pašlīpošās manžetes kabeļu un vadu šķersojuma vietās (vai līdzvērtīgas)</t>
  </si>
  <si>
    <t>Vario manžetes, stprinātas ar līmlenti Vario Multi Tape SL  cauruļu un gaisa vadu šķērsojuma vietās (vai līdzvērtīgas)</t>
  </si>
  <si>
    <t>Tvaika izolācijas ierīkošana, t.sk. Inženierkomunikāciju šķērsojumu blīvēšana</t>
  </si>
  <si>
    <t>Siltumizolācijas ierīkošana 40mm biezumā starp trinīša griestu dēļiem</t>
  </si>
  <si>
    <t>Siltumizolācijas ierīkošana 125mm biezumā starp pārseguma sijām</t>
  </si>
  <si>
    <t>1.stāva pārsegums un pažobeles</t>
  </si>
  <si>
    <t>Pretvēja izolācijas ierīkošana 30mm biezumā pažobelēs</t>
  </si>
  <si>
    <r>
      <t xml:space="preserve">Siltumizolācijas ierīkošana 300mm biezumā pažobelēs ar sauso iestrādi
</t>
    </r>
    <r>
      <rPr>
        <b/>
        <sz val="10"/>
        <color rgb="FFFF0000"/>
        <rFont val="Verdana"/>
      </rPr>
      <t>Izolācijas biezums pēc vates sēšanās.</t>
    </r>
  </si>
  <si>
    <t>Pagaidu dēļu grīdas seguma ierīkošana uz koka pārseguma sijām</t>
  </si>
  <si>
    <t>Skursteņa apbetonēšana uz sieta 50mm biezumā</t>
  </si>
  <si>
    <t>Izolācijas ierīkošana no minerālvates 2 kārtās (2x50mm)</t>
  </si>
  <si>
    <t>Skursteņa apšuvums ar ugunsdrošām plāksnēm 2 kārtās (12mm+10mm)</t>
  </si>
  <si>
    <t>Bēniņu pārsegums un slīpie griesti</t>
  </si>
  <si>
    <t>Tvaika izolācijas ierīkošana bēniņu pārseguma zonā</t>
  </si>
  <si>
    <r>
      <t xml:space="preserve">Siltumizolācijas ierīkošana 300mm biezumā ar sauso iestrādi
</t>
    </r>
    <r>
      <rPr>
        <b/>
        <sz val="10"/>
        <color rgb="FFFF0000"/>
        <rFont val="Verdana"/>
      </rPr>
      <t>Izolācijas biezums pēc vates sēšanās.</t>
    </r>
  </si>
  <si>
    <t>Tvaika izolācijas ierīkošana slīpo griestu plaknēs</t>
  </si>
  <si>
    <t>Siltumizolācijas ierīkošana 2 kārtās (2x100mm)  slīpo griestu plaknēs</t>
  </si>
  <si>
    <t>Skursteņa apdare 1.stāva pārseguma un jumta šķērsojumu zonās</t>
  </si>
  <si>
    <t>Sienas un starpsienas</t>
  </si>
  <si>
    <t>Koka pakāpieni vējtverī</t>
  </si>
  <si>
    <t xml:space="preserve">Esošo ķieģeļu ārsienu siltināšana, aizpildot gaisa spraugas ar izolācijas materiālu </t>
  </si>
  <si>
    <t>Vermikulīts, fr.1-2mm, berams (vai līdzvērtīgs)</t>
  </si>
  <si>
    <t>Griestu apdares</t>
  </si>
  <si>
    <t>Apdaru parauglaukumi</t>
  </si>
  <si>
    <t>Fasāžu apdare</t>
  </si>
  <si>
    <t>Darbu kvalitātes pārbaužu nodrošināšana</t>
  </si>
  <si>
    <t>cementa (saturs līdz 10%)- kaļķu java, sagatavota būvlaukumā</t>
  </si>
  <si>
    <t>Ailsānu apmešana ar cementa- kaļķu javu 20mm biezumā</t>
  </si>
  <si>
    <t>Ārējo palodžu uzstādīšana uz cementa- kaļķu javas pamatnes</t>
  </si>
  <si>
    <t>stiprinājumi</t>
  </si>
  <si>
    <t>Koka palodžu uzstādīšana 1.stāva logiem</t>
  </si>
  <si>
    <t>locīta Zn skārda palodzes ar noapaļotu ārējo malu, b=200mm (20 kompl.)</t>
  </si>
  <si>
    <t>Krāsota skārda jumtiņu uzstādīšana skursteņiem</t>
  </si>
  <si>
    <t>Jumta apdare</t>
  </si>
  <si>
    <t>Karoga turētāja demontāža un uzstādīšana</t>
  </si>
  <si>
    <t>esošā karoga turētāja restaurācija un melnināšana</t>
  </si>
  <si>
    <t>esošas, atjaunotas koka palodzes 35mm biezumā, platums 300mm, krāsotas ar lineļļas krāsām</t>
  </si>
  <si>
    <t>akmens vate plāksnēs 100mm Paroc eXtra (vai līdzvērtīga)</t>
  </si>
  <si>
    <t>tvaika izolācija Tyvek Air Guard SD5 (vai līdzvērtīgs)</t>
  </si>
  <si>
    <t>blīvējošā līmlente Tyvek Butil Tape (vai līdzvērtīgs)</t>
  </si>
  <si>
    <t>beramā Eko vate (vai līdzvērtīga)</t>
  </si>
  <si>
    <t>ugunsdrošas silikāta plāksnes Promatect 10mm biezumā (vai līdzvērtīgas)</t>
  </si>
  <si>
    <t>ugunsdrošas silikāta plāksnes Promatect 12mm biezumā (vai līdzvērtīgas)</t>
  </si>
  <si>
    <t>akmens vate Paroc FPS14 50mm (vai līdzvērtīga)</t>
  </si>
  <si>
    <t>smalkgraudains betons C20/25</t>
  </si>
  <si>
    <t>metāla siets</t>
  </si>
  <si>
    <t>akmens vate Paroc WAS25t 30mm (vai līdzvērtīga)</t>
  </si>
  <si>
    <t>akmens vate plāksnēs 125mm Paroc eXtra (vai līdzvērtīga)</t>
  </si>
  <si>
    <t>akmens vate plāksnēs 40mm Paroc eXtra (vai līdzvērtīga)</t>
  </si>
  <si>
    <t>skavas</t>
  </si>
  <si>
    <t>presēta korķa, b=2mm, joslas 140mm</t>
  </si>
  <si>
    <t>ruberoids</t>
  </si>
  <si>
    <t>stūra lenta Mapeband PE (vai līdzvērtīga)</t>
  </si>
  <si>
    <t>veidņu materiāli (kokmateriāli, ūdens izturīgs saplāksnis)</t>
  </si>
  <si>
    <t>stiegrojuma siets d10/200/200, B500B</t>
  </si>
  <si>
    <t>stabilizēta PE plēve 0.2mm</t>
  </si>
  <si>
    <t>rokturi</t>
  </si>
  <si>
    <t>viras</t>
  </si>
  <si>
    <t>laukakmeņi 100x150mm līdz 200x350mm</t>
  </si>
  <si>
    <t>betons C25/30</t>
  </si>
  <si>
    <t>stiegrojuma siets d12/200/200, B500B</t>
  </si>
  <si>
    <t>stiegras d12 B500B</t>
  </si>
  <si>
    <t>šķembas, fr. 40-70mm</t>
  </si>
  <si>
    <t>melnzeme, 15cm biezumā</t>
  </si>
  <si>
    <t>zāles sēklas</t>
  </si>
  <si>
    <t>dolomīta šķembas, fr.50mm</t>
  </si>
  <si>
    <t>betona bruģakmens, esošs</t>
  </si>
  <si>
    <t>rupjas smiltis (30mm)</t>
  </si>
  <si>
    <t>grants- šķembu maisījums 45/56</t>
  </si>
  <si>
    <t>dolomīta šķembas, fr.20-40mm (120mm)</t>
  </si>
  <si>
    <t>dolomīta šķembas, fr.40-70mm (180mm)</t>
  </si>
  <si>
    <t xml:space="preserve">Spoguļu uzstādīšana sanmezglu telpās </t>
  </si>
  <si>
    <t>Griestu koka dēļu apšuvuma sagatavošana un krāsošana ar kaļķu krāsām (balsināšana)</t>
  </si>
  <si>
    <t xml:space="preserve">kaļķu krāsa KEIM Romanit-Farbe (vai līdzvērtīga) </t>
  </si>
  <si>
    <t>Piekārto griestu ierīkošana 1.stāva telpās Nr.1, 4, 5 un 6</t>
  </si>
  <si>
    <t>piekārto griestu konstrukcija no Zn metāla profiliem</t>
  </si>
  <si>
    <t>šķiedrcementa plāksnes (Eternit, vai līdzvērtīgas), sagatavotas noņemamos lielformāta paneļos</t>
  </si>
  <si>
    <t>Koka sienu apdares parauglaukuma A02 sagatavošana 650x400mm</t>
  </si>
  <si>
    <t>Apmestas un krāsotas sienu apdares parauglaukuma A03 sagatavošana 400x200mm</t>
  </si>
  <si>
    <t>Apmestas un krāsotas sienu apdares parauglaukuma A05 sagatavošana 200x200mm</t>
  </si>
  <si>
    <t>Parauglaukuma A01 sagatavošana, nosegšana ar organisko stiklu un izgaismošana</t>
  </si>
  <si>
    <t>lāčsūnas, sablīvētas 2mm slānī</t>
  </si>
  <si>
    <t>sarkanie māli, h=140mm</t>
  </si>
  <si>
    <t>organiskais stikls ar liektu stūri, biez.2mm, L=1,3m, h=200mm, dzidri caurspīdīgs</t>
  </si>
  <si>
    <t>organiskais stikls plāksnēs 720x620mm</t>
  </si>
  <si>
    <t>elektromateriāli (apjomi ietverti EL daļā)</t>
  </si>
  <si>
    <t>jaunas koka palodzes 35mm biezumā, platums 300mm, pēc esošo palodžu parauga, krāsotas ar lineļļas krāsām</t>
  </si>
  <si>
    <t>spogulis krāsota koka rāmī 70x90cm</t>
  </si>
  <si>
    <t>spogulis krāsota koka rāmī 90x105cm</t>
  </si>
  <si>
    <t>PVC caurule D 80/71mm</t>
  </si>
  <si>
    <t>MLC caurule d25 (Uponor, vai līdzvērtīga)</t>
  </si>
  <si>
    <t>PVC caurule D 60/57mm</t>
  </si>
  <si>
    <t>MLC caurule d16 (Uponor, vai līdzvērtīga)</t>
  </si>
  <si>
    <t>Aukstais ūdensvads Ū1</t>
  </si>
  <si>
    <t>Karstais ūdensvads T3, T4</t>
  </si>
  <si>
    <t>Aizsargcaurules iebūve grīdas konstrukcijā, diam. līdz 100mm</t>
  </si>
  <si>
    <t>siltumizolācija MLC caurulei d25, δ=20mm</t>
  </si>
  <si>
    <t>siltumizolācija MLC caurulei d16, δ=20mm</t>
  </si>
  <si>
    <t>Daudzslāņu caurules izolācijas ierīkošana un montāža aizsargcaurulē</t>
  </si>
  <si>
    <t>MLC caurule d20 (Uponor, vai līdzvērtīga)</t>
  </si>
  <si>
    <t>MLC cauruļu veidgabali d20-d25</t>
  </si>
  <si>
    <t>Cauruļu izolācijas δ=9mm ierīkošana</t>
  </si>
  <si>
    <t>siltumizolācija MLC caurulei d25, δ=9mm</t>
  </si>
  <si>
    <t>siltumizolācija MLC caurulei d20, δ=9mm</t>
  </si>
  <si>
    <t>izolācijas palīgmateriāli</t>
  </si>
  <si>
    <t>Daudzslāņu cauruļu montāža diam. līdz 50mm atklāti</t>
  </si>
  <si>
    <t>palīgmateriāli</t>
  </si>
  <si>
    <t>MLC cauruļu veidgabali d16-d25</t>
  </si>
  <si>
    <t>Cauruļu izolācijas δ=13mm ierīkošana</t>
  </si>
  <si>
    <t>siltumizolācija MLC caurulei d16, δ=9mm</t>
  </si>
  <si>
    <t>siltumizolācija MLC caurulei d25, δ=13mm</t>
  </si>
  <si>
    <t>siltumizolācija MLC caurulei d20, δ=13mm</t>
  </si>
  <si>
    <t>lodveida noslēgvārsts Dn 20</t>
  </si>
  <si>
    <t>lodveida noslēgvārsts Dn 15</t>
  </si>
  <si>
    <t>ūdensvada iztukšošanas noslēgventīlis Dn 20</t>
  </si>
  <si>
    <t>lokanie savienojumi sēdpodiem</t>
  </si>
  <si>
    <t>Sēdpodu skalojamo tvertņu pievienošana ūdensvadam</t>
  </si>
  <si>
    <t>Ūdens maisītāju uzstādīšana</t>
  </si>
  <si>
    <t>Dušas maisītāju uzstādīšana</t>
  </si>
  <si>
    <t>lokanie savienojumi, saskrūves</t>
  </si>
  <si>
    <t>Dvieļu  žāvētāja montāža un pievienošana ūdensvadam</t>
  </si>
  <si>
    <t>Ūdens ievada mezgls</t>
  </si>
  <si>
    <t>Atvērumu izveidošana celtniecības konstrukcijās un aizdarināšana</t>
  </si>
  <si>
    <t>Kanalizācija</t>
  </si>
  <si>
    <t>Ūdens mērītāju uzstādīšana, diametrā līdz 100mm</t>
  </si>
  <si>
    <t xml:space="preserve">ārējās vītnes ūdens skaitītājs MNK-ST, vertikālais, Qn=2.5m3/h, Dn25 </t>
  </si>
  <si>
    <t xml:space="preserve">saskrūves, iekš. vītne 1", ārējā vītne 3/4" </t>
  </si>
  <si>
    <t>Ūdens filtra uzstādīšana diam. līdz 50mm</t>
  </si>
  <si>
    <t>ūdens filtrs, vertikālai uzstādīšanai Dn 20</t>
  </si>
  <si>
    <t xml:space="preserve">saskrūves, iekš. un ārējā vītne 3/4" </t>
  </si>
  <si>
    <t xml:space="preserve">T-gabals, iekš. vītnes 3/4" </t>
  </si>
  <si>
    <t>pāreja 1"/ 3/4", ār. vītne</t>
  </si>
  <si>
    <t xml:space="preserve">saskrūves, iekš. vītne 3/4" </t>
  </si>
  <si>
    <t xml:space="preserve">saskrūves, iekš. vītne 1" </t>
  </si>
  <si>
    <t>palīgmateriāli, stiprinājumi</t>
  </si>
  <si>
    <t>WC pieslēguma veidgabals</t>
  </si>
  <si>
    <t>Plastmasas kanalizācijas cauruļu ar veidgabaliem diametrā līdz 100mm iebūve ēkā, t.sk. vēdināšanas stāvvadi</t>
  </si>
  <si>
    <t>plastmasas kanalizācijas caurules Dn 50</t>
  </si>
  <si>
    <t>plastmasas kanalizācijas caurules Dn 110</t>
  </si>
  <si>
    <t>kanalizācijas sistēmas veidgabali</t>
  </si>
  <si>
    <t>Mazgājamā galda vai izlietnes uzstādīšana un pievienošana cauruļvadam</t>
  </si>
  <si>
    <t>Keramikas sēdpodu uzstādīšana un pievienošana cauruļvadam</t>
  </si>
  <si>
    <t>izlietņu stiprinājumi Friulsider 10x120, vai līdzvērtīgi</t>
  </si>
  <si>
    <t>keramiskā roku mazgātne ar aizsargsietiņu TIGO 600x370mm, balta (JIKA, vai līdzvērtīga)</t>
  </si>
  <si>
    <t>caurules sifons ar izplūdi 11/4"x32mm, hromēts</t>
  </si>
  <si>
    <t>Dušas vanniņu uzstādīšana un pievienošana cauruļvadam</t>
  </si>
  <si>
    <t>keramiskā roku mazgātne ar aizsargsietiņu cilvēkiem ar īpašām vajadzībām Jika Mio Hospital 640x550mm, balta, (JIKA, vai līdzvērtīga)</t>
  </si>
  <si>
    <t>Ķeta vai plastmasas trapu un revīziju uzstādīšana grīdās un pievienošana cauruļvadam</t>
  </si>
  <si>
    <t>traps caurulei d110 HL 310 (vai līdzvērtīgs)</t>
  </si>
  <si>
    <t>Atbalsta rokturu un dušas aizkaru uzstādīšana</t>
  </si>
  <si>
    <t xml:space="preserve">Vakuumvārsta un revīziju uzstādīšana </t>
  </si>
  <si>
    <t xml:space="preserve">revīzija ar dubultuzmavu d110 </t>
  </si>
  <si>
    <t>Sistēmas skalošana un hermētiskuma pārbaude</t>
  </si>
  <si>
    <t>Ūdensapgāde un kanalizācija, ārējie tīkli</t>
  </si>
  <si>
    <t>Esošā brīvkrāna un tā pieslēguma pie ēkas Baznīcas ielā 28 ūdensvada demontāža , t.sk. zemes darbi</t>
  </si>
  <si>
    <t>Tranšeju nostiprināšana pret iegrūšanu nenoturīgās un mitrās gruntīs</t>
  </si>
  <si>
    <t>Gruntsūdens atsūknēšana no tranšejas, sūkņa noma</t>
  </si>
  <si>
    <t>Ūdensvada iebūve B tipa gruntīs no polietilēna caurulēm ar diametru līdz 150mm, dziļumā līdz 2,0m</t>
  </si>
  <si>
    <t>Smilšu spilvena ierīkošana 150mm biezumā</t>
  </si>
  <si>
    <t>PEM ūdensvada caurules, D32 PN12.5 (Uponor, vai līdzvērtīgas)</t>
  </si>
  <si>
    <t>Pretiegrūšanas nostiprinājumu nojaukšana</t>
  </si>
  <si>
    <t>Tranšejas aizbēršana, blietējot kārtās, daļēji izmanojot izrakto grunti</t>
  </si>
  <si>
    <r>
      <t>Liekās grunts transports uz Pasūtītāja norādītu atbērtni (</t>
    </r>
    <r>
      <rPr>
        <sz val="10"/>
        <color rgb="FFFF0000"/>
        <rFont val="Verdana"/>
      </rPr>
      <t>grunts uzirdinātā stāvoklī</t>
    </r>
    <r>
      <rPr>
        <sz val="10"/>
        <rFont val="Verdana"/>
      </rPr>
      <t>)</t>
    </r>
  </si>
  <si>
    <t>Ārējā ūdensvada Ū1 ierīkošanas darbi</t>
  </si>
  <si>
    <t>Ārējās sadzīves kanalizācijas K1 ierīkošanas darbi</t>
  </si>
  <si>
    <t>Ūdensvada ievada ēkā ierīkošana</t>
  </si>
  <si>
    <t>aizsargčaulas komplekts d68 Ecoflex (Uponor, vai līdzvērtīgs)</t>
  </si>
  <si>
    <t>aizbīdnis Dn25 (1")</t>
  </si>
  <si>
    <t>Pieslēgums pie esošā ūdensvada, t.sk. zemes darbi (esošā ūdensvada atrakšana)</t>
  </si>
  <si>
    <t>universālais sedls metāla caurulēm Dn100x1¼"(iekšējā vītne) HAWLE No 3500 (vai līdzvērtīgs)</t>
  </si>
  <si>
    <t>ISO savienojums PE 32mm caurulei ar 1¼" ārējo vītni HAWLE No 6110 (vai līdzvērtīgs)</t>
  </si>
  <si>
    <t>Pazemes tipa aizbīdņa montāža</t>
  </si>
  <si>
    <t>pazemes tipa aizbīdnis OD32 (ar PE galiem), komplektā ar teleskopisko pagarinātājkātu un ielas kapi</t>
  </si>
  <si>
    <t>Cauruļvadu dezinfekcija un hidrauliskā pārbaude</t>
  </si>
  <si>
    <t>Izbūvētā ārējā ūdensvada izpilduzmērīšana un izpilddokumentācijas sagatavošana nodošanai ekspluatācijā</t>
  </si>
  <si>
    <t>Esošo kabeļu šurfēšana un nostiprināšana būvdarbu veikšanas laikā, šķērsošanas vietā ievietojot to sadalāmajā apvalkcaurulē d50 un nostiprinot ar tranšejai pārliktu siju</t>
  </si>
  <si>
    <t>Kanalizācijas cauruļvadu iebūve B tipa gruntīs no polietilēna caurulēm ar diametru līdz 200mm, dziļumā līdz 2,5m</t>
  </si>
  <si>
    <t>kanalizācijas caurules PP ar uzmavu, SN8, Dn160 (Uponor, vai līdzvērtīgas)</t>
  </si>
  <si>
    <t>Kanalizācijas cauruļvadu iebūve B tipa gruntīs no polietilēna caurulēm ar diametru līdz 200mm, dziļumā līdz 2,0m</t>
  </si>
  <si>
    <t>kanalizācijas caurules PP ar uzmavu, SN8, Dn110 (Uponor, vai līdzvērtīgas)</t>
  </si>
  <si>
    <t>PP kanalizācijas caurules Dn160 pievienošana esošai dzelzsbetona akai</t>
  </si>
  <si>
    <t>aizsargčaula caurulei Dn160, blīvējums</t>
  </si>
  <si>
    <r>
      <t xml:space="preserve">Grunts izstrāde tranšejā vidēji noturīgās un sausās gruntīs līdz 2m dziļumā, veidojot nogāzes
</t>
    </r>
    <r>
      <rPr>
        <b/>
        <sz val="10"/>
        <color rgb="FFFF0000"/>
        <rFont val="Verdana"/>
      </rPr>
      <t>Zemes darbu veikšanas laikā nodrošināt arheoloģisko uzraudzību. 
Grunts izstrādes paņēmiens- atbilstoši VKPAI izsniegtās atļaujas nosacījumiem</t>
    </r>
  </si>
  <si>
    <t>Plastmasas kanalizācijas skataka Dn400, h=1,81m, komplektā ar pamatni, pieslēgumu veidgabaliem, teleskopisko cauruli, manžeti, ar blīvu (bez ventilācijas atverēm) ķeta vāku 40t (Uponor, vai līdzvērtīga)</t>
  </si>
  <si>
    <t xml:space="preserve">šķembas, fr.0-40 aku pamatnei (150mm) </t>
  </si>
  <si>
    <t>Plastmasas kanalizācijas skataka Dn400, h=1,87m, komplektā ar pamatni, pieslēgumu veidgabaliem, teleskopisko cauruli, manžeti, ar blīvu (bez ventilācijas atverēm) ķeta vāku 40t (Uponor, vai līdzvērtīga)</t>
  </si>
  <si>
    <t>Plastmasas kanalizācijas skataka Dn630, h=2,41m, komplektā ar pamatni, pieslēgumu veidgabaliem, teleskopisko cauruli, manžeti, ar blīvu (bez ventilācijas atverēm) ķeta vāku 40t (Uponor, vai līdzvērtīga)</t>
  </si>
  <si>
    <t xml:space="preserve">šķembas, fr.0-40 akas pamatnei (150mm) </t>
  </si>
  <si>
    <t>veidgabali</t>
  </si>
  <si>
    <t>PP kanalizācijas caurules Dn110 ievads ēkā,  betona grīdas šķērsojums</t>
  </si>
  <si>
    <t>aizsargčaulas komplekts d175/200 Ecoflex (Uponor, vai līdzvērtīgs)</t>
  </si>
  <si>
    <t>Plastmasas kanalizācijas aku ar ķeta vāku iebūve B tipa gruntī, dziļumā līdz 2,0m, ar pamatņu ierīkošanu no blietētām šķembām</t>
  </si>
  <si>
    <t>Plastmasas kanalizācijas akas ar ķeta vāku iebūve B tipa gruntī, dziļumā līdz 2,5m, ar pamatnes ierīkošanu no blietētām šķembām</t>
  </si>
  <si>
    <t>Esošo ūdensvada cauruļu šurfēšana šķērsošanas vietās un nostiprināšana būvdarbu veikšanas laikā</t>
  </si>
  <si>
    <t>Izbūvētā ārējā kanalizācijas K1 izpilduzmērīšana un izpilddokumentācijas sagatavošana nodošanai ekspluatācijā</t>
  </si>
  <si>
    <t>Pagaidu lūku izgatavošana un uzstādīšana bēniņu koka karkasa starpsienās</t>
  </si>
  <si>
    <t>gatava koka lūka no OSB plāksnēm 20mm ar minerālvates siltinājumu 75mm, un tvaika izolāciju</t>
  </si>
  <si>
    <t>Apkure</t>
  </si>
  <si>
    <t>Vara cauruļu montāža diam. līdz 50mm</t>
  </si>
  <si>
    <t>veidgabali Dn22-Dn28</t>
  </si>
  <si>
    <t>vara caurule metināmā Dn28</t>
  </si>
  <si>
    <t>vara caurule metināmā Dn22</t>
  </si>
  <si>
    <t>siltumizolācijas cilindri Dn22, ARMAFLEX (vai līdzvērtīgi)</t>
  </si>
  <si>
    <t>siltumizolācijas cilindri Dn28, ARMAFLEX (vai līdzvērtīgi)</t>
  </si>
  <si>
    <t>noslēgkrāns Dn 25</t>
  </si>
  <si>
    <t>balansēšanas un regulēšanas vārsts STROMAX TS-V (vai līdzvērtīgs), Dn25</t>
  </si>
  <si>
    <t>Centrālapkures ķeta radiatoru montāža un pievienošana cauruļvadiem</t>
  </si>
  <si>
    <t>dušas vanniņa Ravac Ronda 80PU, 805x805mm, h=150mm, ar vertikālo sifonu d90mm, balta (vai līdzvērtīga)</t>
  </si>
  <si>
    <t>dušas aizkaru stangas Spirella Decor- Universal, balta alumīnija, dušas aizkari Spirella Ricco 180x200cm, balts tekstils, stiprinājuma riņķi (vai līdzvērtīgi)</t>
  </si>
  <si>
    <t>čuguna sekciju radiators KALOR 500/110 ar atgaisotāju, ar izmainīto savienojumu no apakšas, integrēto termostatisko ventīli (VIADRUS ITV, vai līdzvērtīgs), pelēkā krāsā, ar stiprinājumiem pie sienas, ar 6 sekcijām</t>
  </si>
  <si>
    <t>tas pats, ar 7 sekcijām</t>
  </si>
  <si>
    <t>tas pats, ar 10 sekcijām</t>
  </si>
  <si>
    <t>tas pats, ar 12 sekcijām</t>
  </si>
  <si>
    <t>tas pats, ar 16 sekcijām</t>
  </si>
  <si>
    <t>Centrālapkures ķeta radiatoru ar integrēto termostatisko ventīli montāža un pievienošana cauruļvadiem</t>
  </si>
  <si>
    <t>termostata vārsta galva HERZ- Design "H" (vai līdzvērtīga) radiatoriem ar iebūvētu vārstu</t>
  </si>
  <si>
    <t>Termostata vārsta galvu uzstādīšana integrētajiem ventīļiem</t>
  </si>
  <si>
    <t>čuguna sekciju radiators KALOR 500/110 ar atgaisotāju (VIADRUS ITV, vai līdzvērtīgs), pelēkā krāsā, ar stiprinājumiem pie sienas, ar 5 sekcijām</t>
  </si>
  <si>
    <t>Vārstu ar termoregulatoru uzstādīšana, diam. līdz 50mm</t>
  </si>
  <si>
    <t>RA-K tipa vārsts divcauruļu sistēmām ar kompresijas gredzenu, savilcējlīkni, termoregulatoru, grīdas pieslēgumu</t>
  </si>
  <si>
    <t>Ventilācija</t>
  </si>
  <si>
    <t>Rekuperatora DUPLEX 1100 Multi Eco ar automātiku (LuxA Group, vai līdzvērtīgs) montāža pie griestiem</t>
  </si>
  <si>
    <t>Gaisa vadu un veidgabalu montāža no cinkota skārda</t>
  </si>
  <si>
    <t>Tas pats, d=200mm</t>
  </si>
  <si>
    <t>Gaisa vadi no cinkotā tērauda, δ=0,6mm, d=250mm</t>
  </si>
  <si>
    <t>Trokšņu slāpētāju uzstādīšana un pievienošana gaisa vadam</t>
  </si>
  <si>
    <t>Vārstu uzstādīšana diametrā līdz 630mm vai ar perimetru līdz 2000mm</t>
  </si>
  <si>
    <t>Elektriskā gaisa sildītāja vadā EPO-V 250/3,0 d250 (LuxA Group, vai līdzvērtīgs) montāža pie griestiem</t>
  </si>
  <si>
    <t>Nosūces ventilatoru ar kopējo masu līdz 25kg uzstādīšana</t>
  </si>
  <si>
    <t>ventilators DECOR 200 (S&amp;P, vai līdzvērtīgs)</t>
  </si>
  <si>
    <t>ventilators MIXVENT- TD 800/200N (S&amp;P, vai līdzvērtīgs)</t>
  </si>
  <si>
    <t>Pretuguns vārstu uzstādīšana ar perimetru līdz 4500mm</t>
  </si>
  <si>
    <t>Filtra  uzstādīšana</t>
  </si>
  <si>
    <t>Gaisa vadu siltumizolācijas ierīkošana 50mm biezumā</t>
  </si>
  <si>
    <t>FKAP filtra kasete ar stiklšķiedras filtrējošo materiālu, klase G4, 300x300mm (KOMFOVENT, vai līdzvērtīgs)</t>
  </si>
  <si>
    <t>Stiprinājumi un montāžas materiāli</t>
  </si>
  <si>
    <t>Sistēmu marķēšanas materiāli</t>
  </si>
  <si>
    <t>trokšņu slāpētājs AGS d250, l=600mm (KOMFOVENT, vai līdzvērtīgs)</t>
  </si>
  <si>
    <t>Vēdināšanas restu uzstādīšana sienā, laukums līdz 1,5m2</t>
  </si>
  <si>
    <t>gravitācijas reste VK-10 (KOMFOVENT, vai līdzvērtīga)</t>
  </si>
  <si>
    <t>āra reste LGC-300X300 (KOMFOVENT, vai līdzvērtīga)</t>
  </si>
  <si>
    <t>āra reste LGC-200X200 (KOMFOVENT, vai līdzvērtīga)</t>
  </si>
  <si>
    <t>āra reste LGC-500X500 (KOMFOVENT, vai līdzvērtīga)</t>
  </si>
  <si>
    <t>Vēdināšanas restu uzstādīšana gaisa vadā, laukums līdz 1,5m2</t>
  </si>
  <si>
    <t>reste BMA-O ar horizontālām, regulējošām žalūzijām 200x100 (VT Princips, vai līdzvērtīga)</t>
  </si>
  <si>
    <t>reste BMA-O ar horizontālām, regulējošām žalūzijām 200x150 (VT Princips, vai līdzvērtīga)</t>
  </si>
  <si>
    <t>gaisa vadi no cinkotā tērauda, δ=0,5mm, d=125mm</t>
  </si>
  <si>
    <t>tas pats, d=160mm</t>
  </si>
  <si>
    <t>tas pats, 200x150mm</t>
  </si>
  <si>
    <t>tas pats, 200x200mm</t>
  </si>
  <si>
    <t>tas pats, 250x200mm</t>
  </si>
  <si>
    <t>tas pats, 250x250mm</t>
  </si>
  <si>
    <t>tas pats, 350x200mm</t>
  </si>
  <si>
    <t>droseļvārsts 200x200 (Akvilon, vai līdzvērtīgs)</t>
  </si>
  <si>
    <t>droseļvārsts 250x200 (Akvilon, vai līdzvērtīgs)</t>
  </si>
  <si>
    <t>droseļvārsts SRC-R-300x250 ar elektropiedziņu  (KOMFOVENT, vai līdzvērtīgs)</t>
  </si>
  <si>
    <t>ugunsdrošais vārsts UVA30-160-70° (Amalva, vai līdzvērtīgs)</t>
  </si>
  <si>
    <t>ugunsdrošais vārsts UVA30-200-70° (Amalva, vai līdzvērtīgs)</t>
  </si>
  <si>
    <t>ugunsdrošais vārsts UVS30-250x250-70° (Amalva, vai līdzvērtīgs)</t>
  </si>
  <si>
    <t>akmens vates cilindru izolācija ar folijas segumu 250x250, δ=50mm (Paroc, vai līdzvērtīga)</t>
  </si>
  <si>
    <t>Kondensāta novadīšana</t>
  </si>
  <si>
    <t>RST0660 nerūsējošā tērauda dvieļu žāvētājs 250x400, U-veida, ārējā vītne 1" (ROSELA, vai līdzvērtīgs)</t>
  </si>
  <si>
    <t>Plastmasas cauruļu uzstādīšana diam. līdz 50mm</t>
  </si>
  <si>
    <t>kondensāta novadīšanas caurule d18</t>
  </si>
  <si>
    <t>sifons kondensāta vadam</t>
  </si>
  <si>
    <t>Apkalpošanas lūkas ierīkošana šahtā 350x350mm</t>
  </si>
  <si>
    <t>Stiprinājumi, palīgmateriāli</t>
  </si>
  <si>
    <t>Krāna-atgaisotāja uzstādīšana</t>
  </si>
  <si>
    <t>Temperatūras devēju un sensoru uzstādīšana</t>
  </si>
  <si>
    <t>Manometru un termometru uzstādīšana</t>
  </si>
  <si>
    <t>Akmens vates siltumizolācijas δ=40mm ierīkošana caurulēm diametrā līdz 50mm</t>
  </si>
  <si>
    <t>Apkures katla VIADRUS FANDA 6 līdz 35kW ar granulu tvertni, degli, regulēšanas mezgliem un automātiku (vailīdzvērtīga) uzstādīšana</t>
  </si>
  <si>
    <t>Karstā ūdens sildītāja, kombinētā, 200L, vertikālā, ar sildelementiem elektroenerģijai un ūdenim TATRAMAT (vai līdzvērtīga) uzstādīšana</t>
  </si>
  <si>
    <t>Izplešanās trauka FLEXON 18/0,5 ar drošības vārstu (vai līdzvērtīga) uzstādīšana</t>
  </si>
  <si>
    <t>Centrbēdzes sūkņu montāža, pievienošana cauruļvadiem, pārbaude</t>
  </si>
  <si>
    <t>cirkulācijas sūknis apkurei GRUNDFOS ALPHA 25-40 (vai līdzvērtīgs)</t>
  </si>
  <si>
    <t>cirkulācijas sūknis karstajam ūdenim GRUNDFOS UP 15-14B PM (vai līdzvērtīgs)</t>
  </si>
  <si>
    <t>temperatūru regulējošais vārsts RAVV15 ar impulsa devēju karstajam ūdenim t 27°- 56°C (Danfoss, vai līdzvērtīgs)</t>
  </si>
  <si>
    <t>trīsplūsmu vārsts ar elektropiedziņu apkurei (Danfoss, vai līdzvērtīgs)</t>
  </si>
  <si>
    <t>motori vārstiem (Danfoss, vai līdzvērtīgs)</t>
  </si>
  <si>
    <t>Regulējošo un balansējošo vārstu montāža</t>
  </si>
  <si>
    <t>vienvirziena vārsts Dn50</t>
  </si>
  <si>
    <t>vienvirziena vārsts Dn32</t>
  </si>
  <si>
    <t>vienvirziena vārsts Dn25</t>
  </si>
  <si>
    <t>vienvirziena vārsts Dn15</t>
  </si>
  <si>
    <t>noslēgventīlis Dn50</t>
  </si>
  <si>
    <t>noslēgventīlis Dn32</t>
  </si>
  <si>
    <t>noslēgventīlis Dn20</t>
  </si>
  <si>
    <t>noslēgventīlis Dn15</t>
  </si>
  <si>
    <t>sietiņfiltrs Dn40</t>
  </si>
  <si>
    <t>sietiņfiltrs Dn32</t>
  </si>
  <si>
    <t>drošības vārsts  P=10bar</t>
  </si>
  <si>
    <t>iztukšošanas uzgaļi ar noslēgventīli Dn15</t>
  </si>
  <si>
    <t>Katla apkures un siltā ūdens siltuma regulēšanas bloka ECL (vai līdzvērtīga) uzstādīšana</t>
  </si>
  <si>
    <t>automātiskais atgaisotājs Dn15</t>
  </si>
  <si>
    <t>Sadales kolektoru, Dn80, ar 3 atzariem Dn25 uzstādīšana</t>
  </si>
  <si>
    <t>Vara cauruļu diametrā līdz 50mm uzstādīšana</t>
  </si>
  <si>
    <t>vara caurules d54x1.5</t>
  </si>
  <si>
    <t>vara caurules d35x1.5</t>
  </si>
  <si>
    <t>vara caurules d28x1.2</t>
  </si>
  <si>
    <t>vara caurules d22x1.0</t>
  </si>
  <si>
    <t>vara caurules d15x1.0</t>
  </si>
  <si>
    <t>veidgabali Dn15-Dn54</t>
  </si>
  <si>
    <t>akmens vates cilindriar alumīnija folijas segumu PAROC (vai līdzvērtīga) 54x40mm</t>
  </si>
  <si>
    <t>tas pats, 35x40mm</t>
  </si>
  <si>
    <t>tas pats, 28x40mm</t>
  </si>
  <si>
    <t>tas pats, 22x40mm</t>
  </si>
  <si>
    <t>palīgmateriāli izolācijai</t>
  </si>
  <si>
    <t>āra gaisa sensors ESMT ar kabeli (vai līdzvērtīgs)</t>
  </si>
  <si>
    <t>temperatūras sensors ESMC ar kabeli (vai līdzvērtīgs)</t>
  </si>
  <si>
    <t>manometri ar trejdaļu krānu</t>
  </si>
  <si>
    <t>termometri ar aizsargapvalku, t=0-150ºC</t>
  </si>
  <si>
    <t>Metāla skursteņa uzstādīšana</t>
  </si>
  <si>
    <t>tērauda dūmvads Dn160, L=5.5m, ar siltumizolāciju, apvalku, tīrīšanas lūku</t>
  </si>
  <si>
    <t>tērauda dūmvada  Dn160 pieslēgums ar aizbīdni</t>
  </si>
  <si>
    <t>gaisa vadi no cinkotā tērauda, δ=0,6mm, 250x200mm</t>
  </si>
  <si>
    <t>ventilācijas reste 200x250</t>
  </si>
  <si>
    <t>āra reste NOVA 300X150 (vai līdzvērtīga)</t>
  </si>
  <si>
    <t>Montāžas materiāli un palīgmateriāli, marķēšanas materiāli</t>
  </si>
  <si>
    <t>Cauruma aizdare ārsienā (blīvējums pa āra restes perimetru)</t>
  </si>
  <si>
    <t>Tranšejas rakšana un aizbēršana cauruļu (līdz 2 kabeļiem) guldīšanai 0.7m dziļumā, ar roku darbu</t>
  </si>
  <si>
    <t>aizsargcaurule EVO CAB HARD d110mm 750N</t>
  </si>
  <si>
    <t>aizsargcaurule EVO CAB FLEX d110mm 750N</t>
  </si>
  <si>
    <t>līkums EVO CAB HARD d110mm 750N</t>
  </si>
  <si>
    <t>kabelis NYY 4x16mm2</t>
  </si>
  <si>
    <t>ZS kabeļu ar šķērsgriezumu līdz 240mm2, ievēršana caurulē</t>
  </si>
  <si>
    <t>ZS kabeļu ar šķērsgriezumu līdz 240mm2, guldīšana tranšejā</t>
  </si>
  <si>
    <t>kabelis AXPK 4x16mm2</t>
  </si>
  <si>
    <t>ZS kabeļa montāža sadalē</t>
  </si>
  <si>
    <t>Kabeļu galu apdare šķērsgriezumā līdz 240mm2 un spriegumam līdz 1kV</t>
  </si>
  <si>
    <t>kabeļa gala apdare EPKT 0015</t>
  </si>
  <si>
    <t>Elektroapgāde</t>
  </si>
  <si>
    <t>Sadales</t>
  </si>
  <si>
    <t>Grupu sadale S-1, individuāli komplektēta, tajā skaitā:</t>
  </si>
  <si>
    <t>automātiskais slēdzis, 3-p, C25A 6kA (Icn) Compact Home SH203 (ABB, vai līdzvērtīgs)</t>
  </si>
  <si>
    <t>slodzes atvienošanas slēdzis 3-p., 63A 3NO Compact Home E203 (ABB, vai līdzvērtīgs)</t>
  </si>
  <si>
    <t>automātiskais slēdzis, 3-p, C20A 6kA (Icn) Compact Home SH203 (ABB, vai līdzvērtīgs)</t>
  </si>
  <si>
    <t>automātiskais slēdzis, 1-p, C16A 6kA (Icn) Compact Home SH201 (ABB, vai līdzvērtīgs)</t>
  </si>
  <si>
    <t>automātiskais slēdzis, 1-p, B16A 6kA (Icn) Compact Home SH201 (ABB, vai līdzvērtīgs)</t>
  </si>
  <si>
    <t>automātiskais slēdzis, 1-p, B10A 6kA (Icn) Compact Home SH201 (ABB, vai līdzvērtīgs)</t>
  </si>
  <si>
    <t>automātiskais slēdzis, 1-p, B6A 6kA (Icn) Compact Home SH201 (ABB, vai līdzvērtīgs)</t>
  </si>
  <si>
    <t>kombinētais noplūdes strāvas slēdzis 4P, C25A/30mA, AC-tips ProM Compact (ABB, vai līdzvērtīgs)</t>
  </si>
  <si>
    <t>kombinētais noplūdes strāvas slēdzis 2P, C16A/30mA, AC-tips ProM Compact (ABB, vai līdzvērtīgs)</t>
  </si>
  <si>
    <t>kombinētais noplūdes strāvas slēdzis 2P, C25A/30mA, AC-tips ProM Compact (ABB, vai līdzvērtīgs)</t>
  </si>
  <si>
    <t>kombinētais pārsprieguma novadītājs (I+II) B+C 4P, 15/50kA OVR T1+2 (ABB, vai līdzvērtīgs)</t>
  </si>
  <si>
    <t>starprindu savienotājs 3-f 10mm2 125mm ProM Compact RV3 (ABB, vai līdzvērtīgs)</t>
  </si>
  <si>
    <t xml:space="preserve">fāzes ķemmes kopne 3-f 60mod 10mm2 1056mm, izolēta PS3/60 (ABB, vai līdzvērtīga) </t>
  </si>
  <si>
    <t>kontaktors 4P, 24A, 24V, AC/DC, 1NO/3NC, ProM Compact ESB24-04/24 (ABB, vai līdzvērtīgs)</t>
  </si>
  <si>
    <t>papildkontakts 1NO/1NC ESB kontaktoriem ProM Compact EH04-11 (AB, vai līdzvērtīgs)</t>
  </si>
  <si>
    <t>sadales papildmateriāli</t>
  </si>
  <si>
    <t>sadales shēma</t>
  </si>
  <si>
    <t>Kabeļi un caurules</t>
  </si>
  <si>
    <t>PVC-U gofrēta caurule Ø25mm, 320N, halogēnus nesaturoša, liesmu slāpējoša EVOEL FL (evopipes, vai līdzvērtīga)</t>
  </si>
  <si>
    <t>PVC-U gofrēta caurule Ø20mm, 320N, halogēnus nesaturoša, liesmu slāpējoša EVOEL FL (evopipes, vai līdzvērtīga)</t>
  </si>
  <si>
    <t>turētājskavas caurulēm d25</t>
  </si>
  <si>
    <t>100gab.</t>
  </si>
  <si>
    <t>turētājskavas caurulēm d20</t>
  </si>
  <si>
    <t>XPJ 5x4mm2</t>
  </si>
  <si>
    <t>XPJ 3x2.5mm2</t>
  </si>
  <si>
    <t>nedegošs kabelis EUROSAFE 3x1.5mm2</t>
  </si>
  <si>
    <t>Spēka tīkli</t>
  </si>
  <si>
    <r>
      <t xml:space="preserve">Rievu izfrēzēšana sienās aizsargcauruļu un kabeļu montāžai
</t>
    </r>
    <r>
      <rPr>
        <b/>
        <sz val="10"/>
        <color rgb="FFFF0000"/>
        <rFont val="Verdana"/>
      </rPr>
      <t>Pirms darbu uzsākšanas saskaņot ar Autoruzraugu</t>
    </r>
  </si>
  <si>
    <t>Kabeļu un vadu montāža (ievilkšana) caurulēs ar šķērsgriezumu līdz 70mm2</t>
  </si>
  <si>
    <t>Nozarkārbas uzstādīšana</t>
  </si>
  <si>
    <t>Trīsfāzu pieslēguma vietas ierīkošana grīdā</t>
  </si>
  <si>
    <t>3-fāzu kontaktligzda 3P+N+E, 16A</t>
  </si>
  <si>
    <t>betona grīdā iebūvējama kārba ar vāku 3 fāzu pieslēguma vietā</t>
  </si>
  <si>
    <t>Kontaktligzdu montāža</t>
  </si>
  <si>
    <t>kontaktligzdas kārba, z/a, ar 2 vietām un rāmītis 2-vietīgs, balts, ar ieliktni Basic55 (ABB, vai līdzvērtīgs)</t>
  </si>
  <si>
    <t>kontaktligzdas kārba, z/a, ar 1 vietu un rāmītis 1-vietīgs, balts, ar ieliktni Basic55 (ABB, vai līdzvērtīgs)</t>
  </si>
  <si>
    <t>kontaktligzdas kārba, z/a, ar 5 vietām un rāmītis 5-vietīgs, balts, ar ieliktni Basic55 (ABB, vai līdzvērtīgs)</t>
  </si>
  <si>
    <t>kontaktligzda 1-vietīga, z/a, ar zemējumu (meh.), balta, Basic55 (ABB, vai līdzvērtīga)</t>
  </si>
  <si>
    <t>kontaktligzda 1-vietīga, z/a, ar zemējumu, ar vāku, balta, IP20, Basic55 (ABB, vai līdzvērtīga)</t>
  </si>
  <si>
    <t>Caurumu urbšana betona un mūra konstrukcijās, caurumu d&gt;30mm, konstrukciju biezums līdz 1m, un caurumu aizdare</t>
  </si>
  <si>
    <t>Apgaismojums</t>
  </si>
  <si>
    <t>Zibensaizsardzība un zemējums</t>
  </si>
  <si>
    <t>XPJ 4x1.5mm2</t>
  </si>
  <si>
    <t>XPJ 3x1.5mm2</t>
  </si>
  <si>
    <t>Nozarkārbu, z/a, uzstādīšana</t>
  </si>
  <si>
    <t>vīts kabelis 3x1.0mm2, balts (Fontini, vai līdzvērtīgs)</t>
  </si>
  <si>
    <t>porcelāna izolators d19x20mm, balts (Fontini, vai līdzvērtīgs)</t>
  </si>
  <si>
    <t>palīgmateriāli kabeļu montāžai</t>
  </si>
  <si>
    <t xml:space="preserve">Vīto kabeļu montāža pa konstrukcijām uz keramiskajiem izolatoriem  </t>
  </si>
  <si>
    <t>porcelāna pārslēdzis, v/a, 16A-250V, balts (Fontini, vai līdzvērtīgs)</t>
  </si>
  <si>
    <t>porcelāna slēdzis, v/a, 16A-250V, balts (Fontini, vai līdzvērtīgs)</t>
  </si>
  <si>
    <t>Keramisko virsapmetuma slēdžu un pārslēdžu montāža</t>
  </si>
  <si>
    <t>Zemapmetuma slēdžu un pārslēdžu montāža</t>
  </si>
  <si>
    <t>pārslēdzis, z/a (meh.), balts, Basic55, komplektā ar kārbu un rāmīti, 1-v, baltu, ar ieliktni Basic55 (ABB, vai līdzvērtīgs)</t>
  </si>
  <si>
    <t>Gaismekļu ar luminiscentām spuldzēm uzstādīšana pie griestiem</t>
  </si>
  <si>
    <t>luminiscences spuldze 36W/827 2700K</t>
  </si>
  <si>
    <t>luminiscences spuldze 58W/827 2700K</t>
  </si>
  <si>
    <t>gaismekļi ar luminiscentām spuldzēm 2x36W, OMS TORNADO PC REF (vai līdzvērtīgs)</t>
  </si>
  <si>
    <t>gaismekļi ar luminiscentām spuldzēm 2x58W, OMS TORNADO PC REF (vai līdzvērtīgs)</t>
  </si>
  <si>
    <t>LED gaismekļu uzstādīšana pie sienas</t>
  </si>
  <si>
    <r>
      <t xml:space="preserve">gaismeklis, tips Nr.1 ar LED spuldzi 10W, 3000K
</t>
    </r>
    <r>
      <rPr>
        <b/>
        <sz val="10"/>
        <color rgb="FFFF0000"/>
        <rFont val="Verdana"/>
      </rPr>
      <t>Pirms pasūtīšanas gaismekļa dizains ir jāsaskaņo ar Pasūtītāju</t>
    </r>
  </si>
  <si>
    <r>
      <t xml:space="preserve">gaismeklis, tips Nr.3 ar LED spuldzi 6W, 3000K
</t>
    </r>
    <r>
      <rPr>
        <b/>
        <sz val="10"/>
        <color rgb="FFFF0000"/>
        <rFont val="Verdana"/>
      </rPr>
      <t>Pirms pasūtīšanas gaismekļa dizains ir jāsaskaņo ar Pasūtītāju</t>
    </r>
  </si>
  <si>
    <r>
      <t xml:space="preserve">gaismeklis, tips Nr.2 ar LED spuldzi 6W, 3000K
</t>
    </r>
    <r>
      <rPr>
        <b/>
        <sz val="10"/>
        <color rgb="FFFF0000"/>
        <rFont val="Verdana"/>
      </rPr>
      <t>Pirms pasūtīšanas gaismekļa dizains ir jāsaskaņo ar Pasūtītāju</t>
    </r>
  </si>
  <si>
    <r>
      <t xml:space="preserve">gaismeklis, tips Nr.4 ar LED spuldzi 6W, 3000K
</t>
    </r>
    <r>
      <rPr>
        <b/>
        <sz val="10"/>
        <color rgb="FFFF0000"/>
        <rFont val="Verdana"/>
      </rPr>
      <t>Pirms pasūtīšanas gaismekļa dizains ir jāsaskaņo ar Pasūtītāju</t>
    </r>
  </si>
  <si>
    <t>Durvju zvana ar vadību ierīkošana pie krāsotavas pagalma durvīm</t>
  </si>
  <si>
    <t>durvju zvans</t>
  </si>
  <si>
    <t>durvju zvana poga</t>
  </si>
  <si>
    <t>Parauglaukuma A01 izgaismojuma ierīkošana ar dimmējamu LED lentu profilā</t>
  </si>
  <si>
    <t>iebūvējams LED lentu profils</t>
  </si>
  <si>
    <t>12V LED lenta, dimmējama, 3000K, 18W</t>
  </si>
  <si>
    <t>LED lentas dimmeris, nofiksējams iestatījums</t>
  </si>
  <si>
    <t>Automātiskās ugunsdzēsības signalizācijas sistēma</t>
  </si>
  <si>
    <t>Signāldevēju montāža</t>
  </si>
  <si>
    <t>Signālzvana vai sirēnas montāža</t>
  </si>
  <si>
    <t>Izpilddokumentācija, testēšana, marķēšana</t>
  </si>
  <si>
    <t>Apsardzes signalizācija un piekļuves kontrole</t>
  </si>
  <si>
    <t>Magnētisko kontaktu montāža</t>
  </si>
  <si>
    <t>Montāžas un papildmateriāli</t>
  </si>
  <si>
    <t>Slēdžu, pārslēdžu un kontaktligzdu montāža</t>
  </si>
  <si>
    <t>Datu tīkls</t>
  </si>
  <si>
    <t>Apsardzes signalizācijas vadības paneļa uzstādīšana</t>
  </si>
  <si>
    <t>Apsardzes signalizācijas vadības paneļa paplašinājumu montāža</t>
  </si>
  <si>
    <t>8 zonu paplašinātājs PC apsardzes paneļiem DSC PC-5108 (vai līdzvērtīgs)</t>
  </si>
  <si>
    <t>PVC-U gofrēta caurule Ø16mm, 320N, halogēnus nesaturoša, liesmu slāpējoša EVOEL FL (evopipes, vai līdzvērtīga)</t>
  </si>
  <si>
    <t>turētājskavas caurulēm d16</t>
  </si>
  <si>
    <t>detektori PIR+ GBD 18m, 100°, 25kg (vai līdzvērtīgi)</t>
  </si>
  <si>
    <t>kronšteini detektoriem</t>
  </si>
  <si>
    <t>Apsardzes signalizācijas tastatūru uzstādīšana</t>
  </si>
  <si>
    <t>horizontāla simbolu LCD tastatūra ar vāku DSC PC-5501 (vai līdzvērtīga)</t>
  </si>
  <si>
    <t>sirēna ar lampu 12V 105dB SL-150 BLUE (vai līdzvērtīga)</t>
  </si>
  <si>
    <t>ārējā sirēna ar lampu un statusu 12V 115dB MR-300 BLUE (vai līdzvērtīga)</t>
  </si>
  <si>
    <t>Personāla instruēšana par sistēmas darbību</t>
  </si>
  <si>
    <t>Izpilddokumentācija, sistēmas konfigurēšana, marķēšana</t>
  </si>
  <si>
    <t>Ugunsdzēsības signalizācijas vadības paneļa uzstādīšana</t>
  </si>
  <si>
    <t>analogais ugunsdzēsības signalizācijas panelis, 8 zonas, BENTEL J408-8 (vai līdzvērtīgs)</t>
  </si>
  <si>
    <t>Trauksmes pogu uzstādīšana</t>
  </si>
  <si>
    <t>ugunsdzēsības trauksmes poga- sarkana, IP44, FP/3RD (vai līdzvērtīga)</t>
  </si>
  <si>
    <t>Vājstrāvas kabeļu  montāža (ievilkšana caurulēs)</t>
  </si>
  <si>
    <t>ugunsdzēsības sirēna ar LED lampu 114dB 24Vdc IP21 AH-03127BS (vai līdzvērtīga)</t>
  </si>
  <si>
    <t>kabelis J-YY 2x0,6 (vai līdzvērtīgs)</t>
  </si>
  <si>
    <t>kabelis EUROSAFE 2x1 (vai līdzvērtīgs)</t>
  </si>
  <si>
    <t>datu kabelis FTP 6.kat.4x2x0,48 "Lexel" (vai līdzvērtīgs)</t>
  </si>
  <si>
    <t>Komutācijas skapja ar stikla durvīm 19", 12U, 540x470x530mm uzstādīšana</t>
  </si>
  <si>
    <t>montāžas adapteris 2xKeystone data ligzdām Basic55 (ABB, vai līdzvērtīgs)</t>
  </si>
  <si>
    <t>spraudnis RJ45 8(8) Cat5e ekranēts STP (EFB Elektronik, vai līdzvērtīgs)</t>
  </si>
  <si>
    <t>datu ligzda RJ45 Cat5e STP, Snap-In Keystone (EFB Elektronik, vai līdzvērtīga)</t>
  </si>
  <si>
    <t>video ligzda 1x HDMI, z/a, balta, Basic55 (ABB, vai līdzvērtīgs)</t>
  </si>
  <si>
    <t>centrālplate audio/ datu/ USB/ HDMI/ VGA ligzdai Basic55 (ABB, vai līdzvērtīgs)</t>
  </si>
  <si>
    <t>Zemēšanas kontūra ierīkošana, t.sk. zemes darbi (tranšejas rakšana un aizbēršana)</t>
  </si>
  <si>
    <t>cinkots plakandzelzs 40x4mm</t>
  </si>
  <si>
    <t>vertikālie zemētāji d20mm, A-tipa, tērauda, l=1.5m</t>
  </si>
  <si>
    <t>pretkorozijas lente 50mm, 35650, 10m</t>
  </si>
  <si>
    <t>rullis</t>
  </si>
  <si>
    <t>Krustojuma savienojums "plakandzelzs- plakandzelzs" 256 A-DIN 40 FT (OBO Bettermann, vai līdzvērtīgs)</t>
  </si>
  <si>
    <t>Krustojuma savienojums "apaļdzelzs- plakandzelzs" 250 A-FT (OBO Bettermann, vai līdzvērtīgs)</t>
  </si>
  <si>
    <t>Potenciālu izlīdzinošās kopnes (PVC korpusā, kapara) uzstādīšana un savienošana ar zemējuma kontūru</t>
  </si>
  <si>
    <t>Zemējuma vada ievēršana caurulē, montāža uz sienas</t>
  </si>
  <si>
    <t>Zibens uztvērējstieņa uzstādīšana un stiprināšana pie skursteņa</t>
  </si>
  <si>
    <t>zibens uztvērējstienis d=16mm, 3m, tērauda</t>
  </si>
  <si>
    <t>izolēts zibensaizsardzības komplekts V-stiprinājums (2 vietās)</t>
  </si>
  <si>
    <t>zemējuma stieple, diam. 10mm FE</t>
  </si>
  <si>
    <t>tērauda stieples stiprinājuma elements ar dībeli 8-10mm sienām</t>
  </si>
  <si>
    <t>AL stieples stiprinājuma elements pie kārniņu jumtiem, Rd=8</t>
  </si>
  <si>
    <t>AL stieples turētājs jumta korei</t>
  </si>
  <si>
    <t>klemme 1-8mm metāla konstrukcijām</t>
  </si>
  <si>
    <t>stieņa skava, tērauda, 8-10mm/16mm 106 B DIN</t>
  </si>
  <si>
    <t>savienojuma/ mērījumu klemme d=8-10mm stieplei, tērauda</t>
  </si>
  <si>
    <t>numurzīme, 311 N-ALU 8-10</t>
  </si>
  <si>
    <t>termonosēdināma caurule MWTM 16/5 (vai līdzvērtīga)</t>
  </si>
  <si>
    <t>Izpilddokumentācija, izpildrasējumi, elektrotehniskie mērījumi</t>
  </si>
  <si>
    <t>Vertikālo zemētāju montāža (4 vietas)</t>
  </si>
  <si>
    <t>Savienojumu ierīkošana mērījumu vietās</t>
  </si>
  <si>
    <t>aizsargcaurule EVO CAB SUPERHARD d50mm 750N (vai līdzvērtīga)</t>
  </si>
  <si>
    <t>vads HO7V-K 1x6mm2 (vai līdzvērtīgs)</t>
  </si>
  <si>
    <t>krāsots Zn skārda jumtiņš, izgatavots atbilstoši ras. AR-9</t>
  </si>
  <si>
    <t>kronšteins gaismekļa montāžai</t>
  </si>
  <si>
    <t>AL stieples 8mm izplešanās elements (kompensators)</t>
  </si>
  <si>
    <t>Svina skābes akumulators 12V 17Ah ELAN (vai līdzvērtīgs)</t>
  </si>
  <si>
    <t>ārējā ugunsdzēsības sirēna 103dBA 24Vdc IP65 VPR-SA2-R (vai līdzvērtīga)</t>
  </si>
  <si>
    <t>analogais siltuma un dūmu detektors EA-338-2H, divu vadu, ar bāzi (vai līdzvērtīgs)</t>
  </si>
  <si>
    <t>analogais siltuma detektors NB-323-2, divu vadu, ar bāzi (vai līdzvērtīgs)</t>
  </si>
  <si>
    <t>analogais dūmu detektors EA-318-2, divu vadu, ar bāzi (vai līdzvērtīgs)</t>
  </si>
  <si>
    <t>apsardzes signalizācijas panelis 8-32 zonas, 4 rajoni DSC PC-1832, ar montāžas kasti (vai līdzvērtīgs)</t>
  </si>
  <si>
    <t>instalācijas kabelis MHS 3x2x0,5, folija ekrāns virs savijuma Prysmian Draka (vai līdzvērtīgs)</t>
  </si>
  <si>
    <t>Transformators ME.TRE-45.66316/BSS 45W 2,72A 230/16.5V (vai līdzvērtīgs)</t>
  </si>
  <si>
    <t>1-1-1-1</t>
  </si>
  <si>
    <t>1-1-1-2</t>
  </si>
  <si>
    <t>1-1-1-3</t>
  </si>
  <si>
    <t>1-1-1-4</t>
  </si>
  <si>
    <t>1-1-5</t>
  </si>
  <si>
    <t>1-1-6</t>
  </si>
  <si>
    <t>Lokālā tāme Nr.1-1-1-1</t>
  </si>
  <si>
    <t>Lokālā tāme Nr.1-1-1-2</t>
  </si>
  <si>
    <t>Lokālā tāme Nr.1-1-1-3</t>
  </si>
  <si>
    <t>Lokālā tāme Nr.1-1-1-4</t>
  </si>
  <si>
    <t>Lokālā tāme Nr.1-1-5</t>
  </si>
  <si>
    <t>Lokālā tāme Nr.1-1-6</t>
  </si>
  <si>
    <t>Starpsienas S-3 siltumizolācijas ierīkošana 100mm biezumā koka karkasā</t>
  </si>
  <si>
    <t>dušas komplekts (dušas klausule, dušas stienis 0,65m ar regulējamu augstumu, šļauka 1,6m) Hansgohe Crometta 85, vai līdzvērtīgs</t>
  </si>
  <si>
    <t>jaucējkrāns dušai 1/2" montējams uz sienas Fokus F2. Hansgohe, vai līdzvērtīgs</t>
  </si>
  <si>
    <t>jaucējkrāns roku mazgātnei 1/2" ar pop-up izplūdes vārstu Oras Polara, vai līdzvērtīgs</t>
  </si>
  <si>
    <t>jaucējkrāns apkopējas izlietnei 1/2" Oras Polara, vai līdzvērtīgs</t>
  </si>
  <si>
    <t>nerūsējoša tērauda apkopējas izlietne Franke ESN 614 NOVA (vai līdzvērtīga) ar metāla sifonu un metāla aizsargsietiņu</t>
  </si>
  <si>
    <t>atbalsta rokturi pie klozetpoda nerūsējošā tērauda, 55cm, paceļams, JIKA Universum (vai līdzvērtīgi)</t>
  </si>
  <si>
    <t>jaucējkrāns invalīdu roku mazgātnei 1/2" K14 L  Kiss Clinice Line ar izplūdes mehānismu (Remer, vai līdzvērtīgs)</t>
  </si>
  <si>
    <t>jaucējkrāns telpu uzkopšanai 1/2", K47 CR Kiss ar izvelkamu dušas galvu Remer, vai līdzvērtīgs</t>
  </si>
  <si>
    <t>vakuumvārsts d110 HL (vai līdzvērtīgs)</t>
  </si>
  <si>
    <t>revīzija caurulei d110 HL 98 (vai līdzvērtīga)</t>
  </si>
  <si>
    <t>kompaktais  keramikas sēdpods MIO (JIKA) cilvēkiem ar īpašām vajadzībām, ar vāku un ūdens skalojamo mehānismu (vai līdzvērtīgs)</t>
  </si>
  <si>
    <t>kompaktais keramikas sēdpods TIGO (JIKA) ar vāku, ūdens skalojamo mehānismu (vai līdzvērtīgs)</t>
  </si>
  <si>
    <t>Tērauda īscauruļu un savienojumu montāža diam. līdz 50mm</t>
  </si>
  <si>
    <t>Apkalpošanas lūkas ierīkošana šahtā 250x350mm, EI60</t>
  </si>
  <si>
    <t>klemme lietus teknēm, tērauda</t>
  </si>
  <si>
    <t>Zibens uztvērēju uzstādīšana uz jumta un sienām, un savienošana ar esošo zemējuma kontūru</t>
  </si>
  <si>
    <t>Barošanas bloks 12 Vdc 3A S-35-12 (vai līdzvērtīgs)</t>
  </si>
  <si>
    <t>magnētiskie kontakti KA2071, 43x17x10mm (vai līdzvērtīgi)</t>
  </si>
  <si>
    <t>Ugunsdrošo aizdaru ierīkošana pārsegumā ar PROMAFOAM-C un PROMASTOP Coating, Typ E (vai līdzvērtīgi), to marķēšana</t>
  </si>
  <si>
    <t>Caurumu izurbšana pamatu konstrukcijā, d&lt;75mm, konstrukcijas biezums līdz 0,5m, cauruma aizdare, blīvēšana</t>
  </si>
  <si>
    <t>Grunts blietēšana tranšejā ar vibroblieti līdz dabīgā blīvuma pakāpei</t>
  </si>
  <si>
    <t>Revīzijas lūkas ierīkošana sienā</t>
  </si>
  <si>
    <t>revīzijas lūka Revo 12,5 200x200mm (Knauf, vai līdzvērtīga)</t>
  </si>
  <si>
    <t>sadales korpuss z/a 72mod (4x18), pelēka, ar caurspīdīgām durvīm, IP 41 IK08 Mistral41 650, slēdzama (ABB, vai līdzvērtīga)</t>
  </si>
  <si>
    <t>koka grīdlīstes 35x65mm (priede)</t>
  </si>
  <si>
    <t>tērauda īscaurules Dn40</t>
  </si>
  <si>
    <r>
      <t>koka dēļi atbilstoši vēsturiskajiem, platumā 200-300mm no viengabala masīvkoka, vienlaidu garumā no grīdas līdz griestiem, apstrādāti ar rokas instrumentiem (</t>
    </r>
    <r>
      <rPr>
        <sz val="10"/>
        <color rgb="FFFF0000"/>
        <rFont val="Verdana"/>
      </rPr>
      <t>daļa dēļu ir esoši, paredzamais max izmantojums 30%</t>
    </r>
    <r>
      <rPr>
        <sz val="10"/>
        <rFont val="Verdana"/>
      </rPr>
      <t>)</t>
    </r>
  </si>
  <si>
    <t>Lieveņa pamatu ar pakāpienu un esoās ēkas pamatu piebetonējuma stiegrošana</t>
  </si>
  <si>
    <t>Stiegru starteru ievietošana plātnes stiegrojumam</t>
  </si>
  <si>
    <r>
      <t>Lieveņa pamatu ar pakāpieniem betonēšana, t.sk. ēkas pamatu piebetonējums lieveņa zonā (</t>
    </r>
    <r>
      <rPr>
        <sz val="10"/>
        <color rgb="FFFF0000"/>
        <rFont val="Verdana"/>
      </rPr>
      <t>piebetonējuma apjoms precizējams autoruzraudzības kārtībā</t>
    </r>
    <r>
      <rPr>
        <sz val="10"/>
        <rFont val="Verdana"/>
      </rPr>
      <t>)</t>
    </r>
  </si>
  <si>
    <t>dolomīta šķembas, fr. 0-45mm</t>
  </si>
  <si>
    <t>Siltumizolācijas ierīkošana grīdai un pamatiem pa ēkas perimetru 100mm biezumā</t>
  </si>
  <si>
    <r>
      <t>tvaika izolācijas būvkartons Forteco, Proeligo</t>
    </r>
    <r>
      <rPr>
        <vertAlign val="superscript"/>
        <sz val="10"/>
        <rFont val="Verdana"/>
      </rPr>
      <t>®</t>
    </r>
    <r>
      <rPr>
        <sz val="10"/>
        <rFont val="Verdana"/>
      </rPr>
      <t xml:space="preserve"> system (vai līdzvērtīgs)</t>
    </r>
  </si>
  <si>
    <t>Ārējo cauruļveida inventāro sastatņu uzstādīšana un nojaukšana, augstumā līdz 16m</t>
  </si>
  <si>
    <t>100m2 vert. proj.</t>
  </si>
  <si>
    <r>
      <t>Augsnes kārtas, vidēji 0,3m biezumā, nostumšana ar minitraktortehniku (pagalma lieveņu un inženierkomunikāciju ārējo tīklu zonā) un pārvietošana atbērtnē attālumā līdz 20m (</t>
    </r>
    <r>
      <rPr>
        <sz val="10"/>
        <color rgb="FFFF0000"/>
        <rFont val="Verdana"/>
      </rPr>
      <t>būvlaukuma robežās</t>
    </r>
    <r>
      <rPr>
        <sz val="10"/>
        <rFont val="Verdana"/>
      </rPr>
      <t>)</t>
    </r>
  </si>
  <si>
    <t>Cauruļu smilts apbērums h=300mm, t.sk. padziļinājuma ūdens atsūknēšanai aizbēršana</t>
  </si>
  <si>
    <r>
      <t xml:space="preserve">Grunts izstrāde tranšejā nenoturīgās un mitrās gruntīs līdz 2m dziļumā, ierīkojot padziļinājumu gruntsūdens atsūknēšanai
</t>
    </r>
    <r>
      <rPr>
        <b/>
        <sz val="10"/>
        <color rgb="FFFF0000"/>
        <rFont val="Verdana"/>
      </rPr>
      <t>Zemes darbu veikšanas laikā nodrošināt arheoloģisko uzraudzību. 
Grunts izstrādes paņēmiens- atbilstoši VKPAI izsniegtās atļaujas nosacījumiem</t>
    </r>
  </si>
  <si>
    <r>
      <t xml:space="preserve">Grunts izstrāde tranšejā nenoturīgās un mitrās gruntīs līdz 2,5m dziļumā, ierīkojot padziļinājumu gruntsūdens  atsūknēšanai
</t>
    </r>
    <r>
      <rPr>
        <b/>
        <sz val="10"/>
        <color rgb="FFFF0000"/>
        <rFont val="Verdana"/>
      </rPr>
      <t>Zemes darbu veikšanas laikā nodrošināt arheoloģisko uzraudzību. 
Grunts izstrādes paņēmiens- atbilstoši VKPAI izsniegtās atļaujas nosacījumiem</t>
    </r>
  </si>
  <si>
    <t>Cauruļu smilts apbērums h=300mm, t.sk. padziļinājuma gruntsūdens atsūknēšanai aizbēršana</t>
  </si>
  <si>
    <t>cementa- smilšu maisījums 1:1 (apjomam 1.1m2, lietusūdens izteces zonā)</t>
  </si>
  <si>
    <t>Tvaika izolācijas ierīkošana esošajām koka karkasa sienām</t>
  </si>
  <si>
    <t>Siltumizolācijas ierīkošana 250mm biezumā koka karkasā</t>
  </si>
  <si>
    <t>Siltumizolācijas ierīkošana 150mm biezumā koka karkasā</t>
  </si>
  <si>
    <t>akmens vate plāksnēs 75mm Paroc eXtra (vai līdzvērtīga)</t>
  </si>
  <si>
    <t>Esoša koka karkasa sienas 2.stāvā</t>
  </si>
  <si>
    <t>centrālplate 2xRJ45 datu ligzdai, balta, ar rāmīti, Basic55 (ABB, vai līdzvērtīgs)</t>
  </si>
  <si>
    <t>Ugunsdrošās aizdares pārsegumā, to marķēšana (izmantojot ugunsdrošu lentu Promat Promastop W un ugunsdrošu akrila hermētiķi Promaseal A, vai līdzvērtīgus materiālus)</t>
  </si>
  <si>
    <t>Ugunsdrošās aizdares sienā un pārsegumā, to marķēšana (izmantojot ugunsdrošu lentu Promat Promastop W un ugunsdrošu akrila hermētiķi Promaseal A, vai līdzvērtīgus materiālus)</t>
  </si>
  <si>
    <t xml:space="preserve">Atkritumu konteineru noma </t>
  </si>
  <si>
    <r>
      <t xml:space="preserve">Maksa par ūdeni un kanalizāciju
</t>
    </r>
    <r>
      <rPr>
        <b/>
        <sz val="10"/>
        <color rgb="FFFF0000"/>
        <rFont val="Verdana"/>
      </rPr>
      <t>Patērētā ūdens uzskaites skaitītāja rādījuma fiksēšana pirms būvdarbu uzsākšanas, pieaicinot par ūdens uzskaites iekārtas ekspluatāciju atbildīgās organizācijas pilnvarotu pārstāvi, sastādot aktu</t>
    </r>
  </si>
  <si>
    <t xml:space="preserve">Cokola apmetuma sagatavošana krāsošanai un apstrāde ar krāsojumu fiksējošu sastāvu (fiksējošss sastāvs KEIM Spezial-Fixativ (vai līdzvērtīgs)) </t>
  </si>
  <si>
    <t xml:space="preserve">Cokola apmetuma krāsošana ar kaļķu krāsām (kaļķu krāsa KEIM Romanit-Farbe (vai līdzvērtīgs)) </t>
  </si>
  <si>
    <t xml:space="preserve">Fasāžu apmetuma sagatavošana krāsošanai un apstrāde ar krāsojumu fiksējošu sastāvu (fiksējošss sastāvs KEIM Spezial-Fixativ (vai līdzvērtīgs)) </t>
  </si>
  <si>
    <t xml:space="preserve">Fasāžu apmesto virsmu krāsošana ar kaļķu krāsām (kaļķu krāsa KEIM Romanit-Farbe (vai līdzvērtīgs)) </t>
  </si>
  <si>
    <t xml:space="preserve">Ailsānu apmesto virsmu krāsošana ar kaļķu krāsām (kaļķu krāsa KEIM Romanit-Farbe (vai līdzvērtīgs)) </t>
  </si>
  <si>
    <t>Fasāžu koka apšuvuma krāsošana ar lineļļas krāsām (mezanīns) (lineļļas un terpentīna maisījums, lineļļas ķite, lineļļas krāsa)</t>
  </si>
  <si>
    <t xml:space="preserve">sastatņu noma </t>
  </si>
  <si>
    <t>Jumta, dzegas u.c. koka apdares krāsošana ar lineļļas krāsām (lineļļas un terpentīna maisījums, lineļļas ķite, lineļļas krāsa)</t>
  </si>
  <si>
    <t>Betona grīdas (klona) apstrāde ar pretputekļu sastāvu zem dēļu grīdām (pretputekļu sastāvs SikaCim®  (vai līdzvērtīgs))</t>
  </si>
  <si>
    <t>Koka konstrukciju apstrāde ar antiseptiķi (antiseptiķis VINCENTS POLYLINE INWOOD CLASSIC 1, bezkrāsains (vai līdzvērtīgs))</t>
  </si>
  <si>
    <t>Koka pakāpienu montāža vējtverī, gatavi koka pakāpieni ar pretpakāpieniem (atbilstoši demontēto pakāpienu paraugam)</t>
  </si>
  <si>
    <t>Hidroizolācijas ierīkošana sienām zem flīžu segumiem dušas vietā (mastikas hidroizolācija Mapegum WPS (vai līdzvērtīga))</t>
  </si>
  <si>
    <t>Starpsienu S-3 apšuvums ar koka dēļiem 30mm biezumā, kaltas naglas</t>
  </si>
  <si>
    <t>Starpsienu S-3 koka karkasa ierīkošana, koka brusas 100x100mm</t>
  </si>
  <si>
    <t>Latojuma ierīkošana ārsienām ar soli 300mm, koka latas 50x50mm</t>
  </si>
  <si>
    <t>Latojuma ierīkošana griestiem, t.sk. slīpajām plaknēm, ar soli 300mm, koka latas 50x50mm</t>
  </si>
  <si>
    <t xml:space="preserve">palīgmateriāli </t>
  </si>
  <si>
    <t>Lieveņa pamatu un ēkas cokola vertikālās hidroizolācijas ierīkošana 2 kārtās (cementa bāzes 2-komponentu izolācija Mapelastic Foundation MAPEI (vai līdzvērtīga) )</t>
  </si>
  <si>
    <t xml:space="preserve">Lieveņa plātnes horizontālās hidroizolācijas ierīkošana 2 kārtās (cementa bāzes 2-komponentu izolācija Mapelastic Foundation MAPEI (vai līdzvērtīga)) </t>
  </si>
  <si>
    <t>Kāpņu atvēruma apdare pa perimetru (koka brusas 50x50mm, OSB plātne, 25mm)</t>
  </si>
  <si>
    <t>koka statņi 50x100mm, h=0,8m (materiāls dēļi 25x100mm)</t>
  </si>
  <si>
    <t xml:space="preserve">amortizējoša lenta 8x150mm pa katras telpas perimetru grīdas un sienu sadurvietā </t>
  </si>
  <si>
    <t>Svaiga betona grīdas (klona) apstrāde ar tonētu pretputekļu sastāvu (sausi uzberams virsmas cietinātājs ķieģelsarkanā nokrāsā Tibmix 700 Natural (vai līdzvērtīgs))</t>
  </si>
  <si>
    <t>Hidroizolācijas ierīkošana zem flīžu segumiem, t.sk. pa telpu perimetru 150mm augstumā (mastikas hidroizolācija Mapegum WPS (vai līdzvērtīga)</t>
  </si>
  <si>
    <t>Koka gulšņu uzstādīšana ar soli 600mm dēļu grīdu ierīkošanai (koka gulšņi 100x80mm)</t>
  </si>
  <si>
    <t xml:space="preserve"> ēvelēti skujkoku dēļi 40mm</t>
  </si>
  <si>
    <t xml:space="preserve">Joslu krāsošana ar trafaretu 8cm platumā telpā Nr.14 (kaļķu krāsa KEIM Romanit-Farbe (vai līdzvērtīga)) </t>
  </si>
  <si>
    <t xml:space="preserve">Joslu krāsošana ar trafaretu 2cm platumā telpā Nr.9 (kaļķu krāsa KEIM Romanit-Farbe (vai līdzvērtīga)) </t>
  </si>
  <si>
    <t xml:space="preserve">Apmestu sienu sagatavošana un krāsošana ar kaļķu krāsām (kaļķu krāsa KEIM Romanit-Farbe (vai līdzvērtīga)) </t>
  </si>
  <si>
    <t>Esošā vēsturiskā apmetuma tīrīšana un  nostiprināšana (aizsargklājums KEIM Reversil (vai līdzvērtīgs))</t>
  </si>
  <si>
    <r>
      <t xml:space="preserve">Dēļu grīdu beicēšana, eļļošana un vaskošana, t.sk. Grīdlīstes (beice, eļļa un vasks PAINT ECO (LINUM COLOR, vai līdzvērtīgs)) 
</t>
    </r>
    <r>
      <rPr>
        <b/>
        <sz val="10"/>
        <color rgb="FFFF0000"/>
        <rFont val="Verdana"/>
      </rPr>
      <t>Stingri ievērot ugunsdrošības pasākumus!</t>
    </r>
  </si>
  <si>
    <r>
      <t xml:space="preserve">Koka grīdlīstu apdare pārējās telpās (beice, eļļa un vasks PAINT ECO (LINUM COLOR, vai līdzvērtīgs)) 
</t>
    </r>
    <r>
      <rPr>
        <b/>
        <sz val="10"/>
        <color rgb="FFFF0000"/>
        <rFont val="Verdana"/>
      </rPr>
      <t>Stingri ievērot ugunsdrošības pasākumus!</t>
    </r>
  </si>
  <si>
    <r>
      <t xml:space="preserve">Koka pakāpienu apdare vējtverī (beice, eļļa un vasks PAINT ECO (LINUM COLOR, vai līdzvērtīgs)) 
</t>
    </r>
    <r>
      <rPr>
        <b/>
        <sz val="10"/>
        <color rgb="FFFF0000"/>
        <rFont val="Verdana"/>
      </rPr>
      <t>Stingri ievērot ugunsdrošības pasākumus!</t>
    </r>
  </si>
  <si>
    <t>Koka sienu apšuvuma un koka konstrukciju krāsošana ar lineļļas krāsām (lineļļas un terpentīna maisījums, lineļļas ķite, lineļļas krāsa)</t>
  </si>
  <si>
    <t>palīgmateriāli (ģipsis, linu pakulu (vai kaņepāju) grīstes u.c.)</t>
  </si>
  <si>
    <t>Asfaltbetona seguma pamatkārtas ierīkošana 60mm biezumā, t.sk. Gruntēšana (asfaltbetons AG22, bituma emulsija BE 50M)</t>
  </si>
  <si>
    <t>Asfaltbetona seguma ierīkošana 40mm, t.sk. Gruntēšana (asfaltbetons ABT-16, bituma emulsija BE 50M)</t>
  </si>
  <si>
    <r>
      <t>kabelis HDMI, L=10m (</t>
    </r>
    <r>
      <rPr>
        <sz val="10"/>
        <color rgb="FFFF0000"/>
        <rFont val="Verdana"/>
      </rPr>
      <t>tehniski savietot ar Pasūtītāja izvēlētu projektoru, tiks precizēts AU kārtībā</t>
    </r>
    <r>
      <rPr>
        <sz val="10"/>
        <rFont val="Verdana"/>
      </rPr>
      <t>)</t>
    </r>
  </si>
  <si>
    <r>
      <t xml:space="preserve">glazētas keramiskās flīzes ar nelīdzenu virsmu 10x10cm </t>
    </r>
    <r>
      <rPr>
        <sz val="10"/>
        <color rgb="FFFF0000"/>
        <rFont val="Verdana"/>
        <family val="2"/>
        <charset val="186"/>
      </rPr>
      <t>(Pirms pasūtīšanas flīzes ir jāsaskaņo ar Pasūtītāju)</t>
    </r>
  </si>
  <si>
    <r>
      <t xml:space="preserve">glazēta keramisko flīžu josliņa h=2cm </t>
    </r>
    <r>
      <rPr>
        <sz val="10"/>
        <color rgb="FFFF0000"/>
        <rFont val="Verdana"/>
        <family val="2"/>
        <charset val="186"/>
      </rPr>
      <t>(Pirms pasūtīšanas flīzes ir jāsaskaņo ar Pasūtītāju)</t>
    </r>
  </si>
  <si>
    <t>Mūra sienu sagatavošana un flīzēšana sanmezglos un palīgtelpā (mitrumizturīga flīžu līme, šuvju mastika (saskaņot autoruzraudzības kārtībā))</t>
  </si>
  <si>
    <t>Ēkas gaiscaurlaidības mērījumi ar Blower Door aprīkojumu pirms iekšējiem apdares darbiem (apmešanas), rezultātu apstrāde.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</si>
</sst>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33" x14ac:knownFonts="1">
    <font>
      <sz val="10"/>
      <name val="MS Sans Serif"/>
    </font>
    <font>
      <sz val="10"/>
      <name val="Helvetica"/>
    </font>
    <font>
      <sz val="10"/>
      <name val="Arial"/>
      <family val="2"/>
    </font>
    <font>
      <u/>
      <sz val="10"/>
      <color theme="10"/>
      <name val="MS Sans Serif"/>
    </font>
    <font>
      <u/>
      <sz val="10"/>
      <color theme="11"/>
      <name val="MS Sans Serif"/>
    </font>
    <font>
      <sz val="14"/>
      <name val="Verdana"/>
    </font>
    <font>
      <sz val="12"/>
      <name val="Verdana"/>
    </font>
    <font>
      <sz val="14"/>
      <color indexed="10"/>
      <name val="Verdana"/>
    </font>
    <font>
      <sz val="8"/>
      <name val="Verdana"/>
    </font>
    <font>
      <b/>
      <sz val="14"/>
      <name val="Verdana"/>
    </font>
    <font>
      <b/>
      <sz val="12"/>
      <name val="Verdana"/>
    </font>
    <font>
      <b/>
      <sz val="9"/>
      <name val="Verdana"/>
    </font>
    <font>
      <sz val="10"/>
      <name val="Verdana"/>
    </font>
    <font>
      <b/>
      <sz val="10"/>
      <name val="Verdana"/>
    </font>
    <font>
      <b/>
      <sz val="10"/>
      <color indexed="10"/>
      <name val="Verdana"/>
    </font>
    <font>
      <sz val="11"/>
      <name val="Verdana"/>
    </font>
    <font>
      <b/>
      <sz val="11"/>
      <name val="Verdana"/>
    </font>
    <font>
      <b/>
      <i/>
      <sz val="10"/>
      <name val="Verdana"/>
    </font>
    <font>
      <sz val="10"/>
      <color indexed="8"/>
      <name val="Verdana"/>
    </font>
    <font>
      <sz val="10"/>
      <name val="Times New Roman"/>
      <family val="1"/>
    </font>
    <font>
      <sz val="10"/>
      <color rgb="FFFF0000"/>
      <name val="Verdana"/>
    </font>
    <font>
      <sz val="11"/>
      <color indexed="8"/>
      <name val="Verdana"/>
    </font>
    <font>
      <i/>
      <sz val="11"/>
      <name val="Verdana"/>
    </font>
    <font>
      <sz val="11"/>
      <color rgb="FFFF0000"/>
      <name val="Verdana"/>
    </font>
    <font>
      <b/>
      <i/>
      <sz val="9"/>
      <name val="Verdana"/>
    </font>
    <font>
      <b/>
      <sz val="10"/>
      <color rgb="FFFF0000"/>
      <name val="Verdana"/>
    </font>
    <font>
      <sz val="8"/>
      <name val="MS Sans Serif"/>
    </font>
    <font>
      <i/>
      <sz val="9"/>
      <name val="Verdana"/>
    </font>
    <font>
      <vertAlign val="superscript"/>
      <sz val="10"/>
      <name val="Verdana"/>
    </font>
    <font>
      <b/>
      <sz val="10"/>
      <name val="Times New Roman"/>
      <family val="1"/>
    </font>
    <font>
      <b/>
      <i/>
      <sz val="11"/>
      <name val="Verdana"/>
    </font>
    <font>
      <sz val="10"/>
      <color rgb="FFFF0000"/>
      <name val="Verdana"/>
      <family val="2"/>
      <charset val="186"/>
    </font>
    <font>
      <sz val="10"/>
      <name val="Verdan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7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2658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4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3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right" vertical="center" wrapText="1"/>
    </xf>
    <xf numFmtId="4" fontId="13" fillId="0" borderId="9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4" fontId="15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right" vertical="center"/>
    </xf>
    <xf numFmtId="2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right" vertical="center"/>
    </xf>
    <xf numFmtId="4" fontId="16" fillId="0" borderId="16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left" vertical="center"/>
    </xf>
    <xf numFmtId="166" fontId="10" fillId="0" borderId="0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left" vertical="center"/>
    </xf>
    <xf numFmtId="4" fontId="10" fillId="0" borderId="0" xfId="0" applyNumberFormat="1" applyFont="1" applyBorder="1" applyAlignment="1">
      <alignment horizontal="right" vertical="center"/>
    </xf>
    <xf numFmtId="166" fontId="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4" fontId="12" fillId="0" borderId="22" xfId="0" applyNumberFormat="1" applyFont="1" applyFill="1" applyBorder="1" applyAlignment="1">
      <alignment horizontal="right" vertical="center"/>
    </xf>
    <xf numFmtId="166" fontId="12" fillId="0" borderId="5" xfId="0" applyNumberFormat="1" applyFont="1" applyFill="1" applyBorder="1" applyAlignment="1">
      <alignment horizontal="right" vertical="center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2" fillId="0" borderId="18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right" vertical="center" wrapText="1"/>
    </xf>
    <xf numFmtId="4" fontId="17" fillId="0" borderId="18" xfId="0" applyNumberFormat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right" vertical="center" wrapText="1"/>
    </xf>
    <xf numFmtId="0" fontId="13" fillId="2" borderId="9" xfId="0" applyFont="1" applyFill="1" applyBorder="1" applyAlignment="1">
      <alignment horizontal="right" vertical="center" wrapText="1"/>
    </xf>
    <xf numFmtId="4" fontId="13" fillId="2" borderId="9" xfId="0" applyNumberFormat="1" applyFont="1" applyFill="1" applyBorder="1" applyAlignment="1">
      <alignment horizontal="right" vertical="center"/>
    </xf>
    <xf numFmtId="4" fontId="15" fillId="0" borderId="17" xfId="0" applyNumberFormat="1" applyFont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right" vertical="center"/>
    </xf>
    <xf numFmtId="4" fontId="15" fillId="0" borderId="15" xfId="0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right" vertical="center"/>
    </xf>
    <xf numFmtId="4" fontId="15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right" vertical="center"/>
    </xf>
    <xf numFmtId="4" fontId="15" fillId="0" borderId="19" xfId="0" applyNumberFormat="1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4" fontId="15" fillId="0" borderId="2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166" fontId="12" fillId="0" borderId="0" xfId="0" applyNumberFormat="1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right" vertical="center"/>
    </xf>
    <xf numFmtId="4" fontId="12" fillId="0" borderId="6" xfId="0" applyNumberFormat="1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4" fontId="16" fillId="0" borderId="16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4" fontId="12" fillId="0" borderId="21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vertical="center"/>
    </xf>
    <xf numFmtId="4" fontId="12" fillId="0" borderId="7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/>
    </xf>
    <xf numFmtId="4" fontId="13" fillId="2" borderId="10" xfId="0" applyNumberFormat="1" applyFont="1" applyFill="1" applyBorder="1" applyAlignment="1">
      <alignment horizontal="right" vertical="center"/>
    </xf>
    <xf numFmtId="1" fontId="12" fillId="0" borderId="7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13" fillId="0" borderId="28" xfId="0" applyFont="1" applyFill="1" applyBorder="1" applyAlignment="1">
      <alignment vertical="center"/>
    </xf>
    <xf numFmtId="0" fontId="13" fillId="0" borderId="29" xfId="0" applyFont="1" applyFill="1" applyBorder="1" applyAlignment="1">
      <alignment vertical="center"/>
    </xf>
    <xf numFmtId="4" fontId="12" fillId="0" borderId="30" xfId="0" applyNumberFormat="1" applyFont="1" applyFill="1" applyBorder="1" applyAlignment="1">
      <alignment horizontal="right" vertical="center"/>
    </xf>
    <xf numFmtId="2" fontId="12" fillId="0" borderId="7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vertical="center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Continuous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4" borderId="0" xfId="1252" applyFont="1" applyFill="1"/>
    <xf numFmtId="0" fontId="18" fillId="4" borderId="7" xfId="1252" applyFont="1" applyFill="1" applyBorder="1" applyAlignment="1">
      <alignment horizontal="center"/>
    </xf>
    <xf numFmtId="0" fontId="18" fillId="4" borderId="7" xfId="1252" applyFont="1" applyFill="1" applyBorder="1"/>
    <xf numFmtId="2" fontId="18" fillId="4" borderId="7" xfId="1253" applyNumberFormat="1" applyFont="1" applyFill="1" applyBorder="1" applyAlignment="1">
      <alignment horizontal="center" vertical="top" wrapText="1"/>
    </xf>
    <xf numFmtId="2" fontId="12" fillId="0" borderId="7" xfId="1253" applyNumberFormat="1" applyFont="1" applyBorder="1" applyAlignment="1">
      <alignment horizontal="center" vertical="top" wrapText="1"/>
    </xf>
    <xf numFmtId="2" fontId="12" fillId="0" borderId="7" xfId="1253" applyNumberFormat="1" applyFont="1" applyBorder="1" applyAlignment="1">
      <alignment vertical="top" wrapText="1"/>
    </xf>
    <xf numFmtId="2" fontId="18" fillId="4" borderId="7" xfId="1253" applyNumberFormat="1" applyFont="1" applyFill="1" applyBorder="1" applyAlignment="1">
      <alignment vertical="top" wrapText="1"/>
    </xf>
    <xf numFmtId="2" fontId="21" fillId="4" borderId="7" xfId="1252" applyNumberFormat="1" applyFont="1" applyFill="1" applyBorder="1" applyAlignment="1">
      <alignment horizontal="center" vertical="top" wrapText="1"/>
    </xf>
    <xf numFmtId="2" fontId="18" fillId="4" borderId="7" xfId="1253" applyNumberFormat="1" applyFont="1" applyFill="1" applyBorder="1" applyAlignment="1">
      <alignment horizontal="right" vertical="center" wrapText="1"/>
    </xf>
    <xf numFmtId="2" fontId="12" fillId="0" borderId="7" xfId="1253" applyNumberFormat="1" applyFont="1" applyBorder="1" applyAlignment="1">
      <alignment horizontal="right" vertical="center" wrapText="1"/>
    </xf>
    <xf numFmtId="2" fontId="12" fillId="0" borderId="7" xfId="0" applyNumberFormat="1" applyFont="1" applyFill="1" applyBorder="1" applyAlignment="1">
      <alignment horizontal="right" vertical="center"/>
    </xf>
    <xf numFmtId="2" fontId="18" fillId="4" borderId="7" xfId="1252" applyNumberFormat="1" applyFont="1" applyFill="1" applyBorder="1" applyAlignment="1">
      <alignment horizontal="right" vertical="center" wrapText="1"/>
    </xf>
    <xf numFmtId="2" fontId="15" fillId="0" borderId="7" xfId="1252" applyNumberFormat="1" applyFont="1" applyFill="1" applyBorder="1" applyAlignment="1">
      <alignment horizontal="center" vertical="center"/>
    </xf>
    <xf numFmtId="2" fontId="21" fillId="4" borderId="30" xfId="1252" applyNumberFormat="1" applyFont="1" applyFill="1" applyBorder="1" applyAlignment="1">
      <alignment horizontal="center" vertical="top" wrapText="1"/>
    </xf>
    <xf numFmtId="2" fontId="18" fillId="4" borderId="30" xfId="1252" applyNumberFormat="1" applyFont="1" applyFill="1" applyBorder="1" applyAlignment="1">
      <alignment horizontal="righ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" fontId="15" fillId="3" borderId="18" xfId="0" applyNumberFormat="1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right" vertical="center"/>
    </xf>
    <xf numFmtId="10" fontId="15" fillId="3" borderId="0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 indent="1"/>
    </xf>
    <xf numFmtId="165" fontId="12" fillId="0" borderId="7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0" fontId="22" fillId="0" borderId="7" xfId="1252" applyFont="1" applyFill="1" applyBorder="1" applyAlignment="1">
      <alignment horizontal="center" vertical="center" wrapText="1"/>
    </xf>
    <xf numFmtId="2" fontId="22" fillId="0" borderId="7" xfId="1252" applyNumberFormat="1" applyFont="1" applyFill="1" applyBorder="1" applyAlignment="1">
      <alignment horizontal="center" vertical="center"/>
    </xf>
    <xf numFmtId="0" fontId="15" fillId="0" borderId="7" xfId="125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4" fontId="19" fillId="0" borderId="5" xfId="0" applyNumberFormat="1" applyFont="1" applyFill="1" applyBorder="1" applyAlignment="1">
      <alignment horizontal="right" vertical="center"/>
    </xf>
    <xf numFmtId="4" fontId="19" fillId="0" borderId="7" xfId="0" applyNumberFormat="1" applyFont="1" applyFill="1" applyBorder="1" applyAlignment="1">
      <alignment horizontal="right" vertical="center"/>
    </xf>
    <xf numFmtId="4" fontId="19" fillId="0" borderId="6" xfId="0" applyNumberFormat="1" applyFont="1" applyFill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center" wrapText="1"/>
    </xf>
    <xf numFmtId="4" fontId="19" fillId="0" borderId="21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 inden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12" fillId="0" borderId="5" xfId="0" applyNumberFormat="1" applyFont="1" applyBorder="1" applyAlignment="1">
      <alignment horizontal="left" vertical="center" wrapText="1"/>
    </xf>
    <xf numFmtId="0" fontId="30" fillId="0" borderId="5" xfId="0" applyNumberFormat="1" applyFont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2" fillId="0" borderId="7" xfId="0" applyNumberFormat="1" applyFont="1" applyFill="1" applyBorder="1" applyAlignment="1">
      <alignment horizontal="left" vertical="center" wrapText="1"/>
    </xf>
    <xf numFmtId="3" fontId="12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left" vertical="center" wrapText="1" indent="1"/>
    </xf>
    <xf numFmtId="4" fontId="12" fillId="0" borderId="5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2" fontId="12" fillId="0" borderId="7" xfId="0" applyNumberFormat="1" applyFont="1" applyFill="1" applyBorder="1" applyAlignment="1">
      <alignment vertical="center"/>
    </xf>
    <xf numFmtId="2" fontId="12" fillId="0" borderId="7" xfId="0" applyNumberFormat="1" applyFont="1" applyFill="1" applyBorder="1" applyAlignment="1">
      <alignment horizontal="right" vertical="center" wrapText="1"/>
    </xf>
    <xf numFmtId="2" fontId="21" fillId="0" borderId="7" xfId="1252" applyNumberFormat="1" applyFont="1" applyFill="1" applyBorder="1" applyAlignment="1">
      <alignment horizontal="center" vertical="top" wrapText="1"/>
    </xf>
    <xf numFmtId="0" fontId="18" fillId="0" borderId="7" xfId="1252" applyFont="1" applyFill="1" applyBorder="1" applyAlignment="1">
      <alignment horizontal="center"/>
    </xf>
    <xf numFmtId="0" fontId="18" fillId="0" borderId="7" xfId="1252" applyFont="1" applyFill="1" applyBorder="1"/>
    <xf numFmtId="2" fontId="18" fillId="0" borderId="7" xfId="1253" applyNumberFormat="1" applyFont="1" applyFill="1" applyBorder="1" applyAlignment="1">
      <alignment horizontal="right" vertical="center" wrapText="1"/>
    </xf>
    <xf numFmtId="2" fontId="12" fillId="0" borderId="7" xfId="1253" applyNumberFormat="1" applyFont="1" applyFill="1" applyBorder="1" applyAlignment="1">
      <alignment horizontal="right" vertical="center" wrapText="1"/>
    </xf>
    <xf numFmtId="2" fontId="18" fillId="0" borderId="7" xfId="1252" applyNumberFormat="1" applyFont="1" applyFill="1" applyBorder="1" applyAlignment="1">
      <alignment horizontal="right" vertical="center" wrapText="1"/>
    </xf>
    <xf numFmtId="2" fontId="18" fillId="0" borderId="30" xfId="1252" applyNumberFormat="1" applyFont="1" applyFill="1" applyBorder="1" applyAlignment="1">
      <alignment horizontal="right" vertical="center" wrapText="1"/>
    </xf>
    <xf numFmtId="0" fontId="18" fillId="0" borderId="0" xfId="1252" applyFont="1" applyFill="1"/>
    <xf numFmtId="0" fontId="32" fillId="0" borderId="7" xfId="0" applyFont="1" applyFill="1" applyBorder="1" applyAlignment="1">
      <alignment horizontal="left" vertical="center" wrapText="1" indent="1"/>
    </xf>
    <xf numFmtId="0" fontId="32" fillId="0" borderId="7" xfId="0" applyFont="1" applyFill="1" applyBorder="1" applyAlignment="1">
      <alignment horizontal="center" vertical="center"/>
    </xf>
    <xf numFmtId="0" fontId="32" fillId="0" borderId="7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6" fontId="11" fillId="0" borderId="23" xfId="0" applyNumberFormat="1" applyFont="1" applyFill="1" applyBorder="1" applyAlignment="1">
      <alignment horizontal="center" vertical="center" wrapText="1"/>
    </xf>
    <xf numFmtId="166" fontId="11" fillId="0" borderId="1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</cellXfs>
  <cellStyles count="2658">
    <cellStyle name="Excel Built-in Normal" xfId="742"/>
    <cellStyle name="Excel Built-in Normal 1" xfId="1253"/>
    <cellStyle name="Excel Built-in Normal 2" xfId="125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Normal" xfId="0" builtinId="0"/>
    <cellStyle name="Normal 2" xfId="741"/>
    <cellStyle name="Normal 2 2" xfId="743"/>
    <cellStyle name="Parastais_Lapa1" xfId="1"/>
    <cellStyle name="Style 1" xfId="2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G28"/>
  <sheetViews>
    <sheetView workbookViewId="0">
      <selection activeCell="G18" sqref="G18"/>
    </sheetView>
  </sheetViews>
  <sheetFormatPr defaultColWidth="9.140625" defaultRowHeight="12.75" x14ac:dyDescent="0.2"/>
  <cols>
    <col min="1" max="2" width="7" style="29" customWidth="1"/>
    <col min="3" max="3" width="53.28515625" style="8" customWidth="1"/>
    <col min="4" max="4" width="16.140625" style="36" customWidth="1"/>
    <col min="5" max="5" width="9.140625" style="12"/>
    <col min="6" max="6" width="11.28515625" style="12" bestFit="1" customWidth="1"/>
    <col min="7" max="16384" width="9.140625" style="12"/>
  </cols>
  <sheetData>
    <row r="1" spans="1:7" s="4" customFormat="1" ht="18" x14ac:dyDescent="0.2">
      <c r="A1" s="1"/>
      <c r="B1" s="1"/>
      <c r="C1" s="2" t="s">
        <v>169</v>
      </c>
      <c r="D1" s="3"/>
    </row>
    <row r="2" spans="1:7" s="4" customFormat="1" ht="18" x14ac:dyDescent="0.2">
      <c r="A2" s="5"/>
      <c r="B2" s="5"/>
      <c r="C2" s="6"/>
      <c r="D2" s="3"/>
    </row>
    <row r="3" spans="1:7" s="4" customFormat="1" ht="33.950000000000003" customHeight="1" x14ac:dyDescent="0.2">
      <c r="A3" s="201" t="s">
        <v>128</v>
      </c>
      <c r="B3" s="201"/>
      <c r="C3" s="201"/>
      <c r="D3" s="201"/>
    </row>
    <row r="4" spans="1:7" s="4" customFormat="1" ht="15" x14ac:dyDescent="0.2">
      <c r="A4" s="4" t="s">
        <v>127</v>
      </c>
      <c r="C4" s="8"/>
      <c r="D4" s="3"/>
    </row>
    <row r="5" spans="1:7" s="4" customFormat="1" ht="15" x14ac:dyDescent="0.2">
      <c r="A5" s="7"/>
      <c r="B5" s="7"/>
      <c r="C5" s="6"/>
      <c r="D5" s="3"/>
    </row>
    <row r="6" spans="1:7" s="4" customFormat="1" ht="18" x14ac:dyDescent="0.2">
      <c r="A6" s="9"/>
      <c r="B6" s="9"/>
      <c r="C6" s="8"/>
      <c r="D6" s="10" t="s">
        <v>55</v>
      </c>
    </row>
    <row r="7" spans="1:7" s="4" customFormat="1" ht="15.75" thickBot="1" x14ac:dyDescent="0.25">
      <c r="A7" s="11"/>
      <c r="B7" s="11"/>
      <c r="C7" s="6"/>
      <c r="D7" s="3"/>
    </row>
    <row r="8" spans="1:7" x14ac:dyDescent="0.2">
      <c r="A8" s="195" t="s">
        <v>14</v>
      </c>
      <c r="B8" s="195" t="s">
        <v>129</v>
      </c>
      <c r="C8" s="195" t="s">
        <v>24</v>
      </c>
      <c r="D8" s="198" t="s">
        <v>38</v>
      </c>
    </row>
    <row r="9" spans="1:7" s="13" customFormat="1" ht="10.5" x14ac:dyDescent="0.2">
      <c r="A9" s="196"/>
      <c r="B9" s="196"/>
      <c r="C9" s="196"/>
      <c r="D9" s="199"/>
    </row>
    <row r="10" spans="1:7" s="13" customFormat="1" ht="16.5" customHeight="1" thickBot="1" x14ac:dyDescent="0.25">
      <c r="A10" s="197"/>
      <c r="B10" s="197"/>
      <c r="C10" s="197"/>
      <c r="D10" s="200"/>
    </row>
    <row r="11" spans="1:7" s="17" customFormat="1" x14ac:dyDescent="0.2">
      <c r="A11" s="19">
        <v>1</v>
      </c>
      <c r="B11" s="19"/>
      <c r="C11" s="15" t="s">
        <v>62</v>
      </c>
      <c r="D11" s="16">
        <f>'Lok.1-0'!P39</f>
        <v>0</v>
      </c>
      <c r="F11" s="21"/>
    </row>
    <row r="12" spans="1:7" s="17" customFormat="1" x14ac:dyDescent="0.2">
      <c r="A12" s="14">
        <v>2</v>
      </c>
      <c r="B12" s="110" t="s">
        <v>39</v>
      </c>
      <c r="C12" s="15" t="s">
        <v>131</v>
      </c>
      <c r="D12" s="16">
        <f>'Obj.1-1'!D30</f>
        <v>0</v>
      </c>
      <c r="F12" s="18"/>
      <c r="G12" s="13"/>
    </row>
    <row r="13" spans="1:7" s="17" customFormat="1" ht="25.5" x14ac:dyDescent="0.2">
      <c r="A13" s="19">
        <v>3</v>
      </c>
      <c r="B13" s="110" t="s">
        <v>3</v>
      </c>
      <c r="C13" s="15" t="s">
        <v>130</v>
      </c>
      <c r="D13" s="16">
        <f>'Obj.1-2'!D22</f>
        <v>0</v>
      </c>
      <c r="F13" s="18"/>
      <c r="G13" s="13"/>
    </row>
    <row r="14" spans="1:7" s="17" customFormat="1" ht="39" thickBot="1" x14ac:dyDescent="0.25">
      <c r="A14" s="19">
        <v>4</v>
      </c>
      <c r="B14" s="110"/>
      <c r="C14" s="15" t="s">
        <v>809</v>
      </c>
      <c r="D14" s="16">
        <f>'Obj.1-2'!D23</f>
        <v>0</v>
      </c>
      <c r="F14" s="21"/>
    </row>
    <row r="15" spans="1:7" s="17" customFormat="1" ht="13.5" thickBot="1" x14ac:dyDescent="0.25">
      <c r="A15" s="22"/>
      <c r="B15" s="22"/>
      <c r="C15" s="23" t="s">
        <v>10</v>
      </c>
      <c r="D15" s="24">
        <f>SUM(D12:D14)</f>
        <v>0</v>
      </c>
    </row>
    <row r="16" spans="1:7" x14ac:dyDescent="0.2">
      <c r="D16" s="30"/>
    </row>
    <row r="17" spans="1:7" ht="15" thickBot="1" x14ac:dyDescent="0.25">
      <c r="A17" s="25"/>
      <c r="B17" s="25"/>
      <c r="C17" s="26" t="s">
        <v>27</v>
      </c>
      <c r="D17" s="31">
        <f>ROUND(D15*0.21,2)</f>
        <v>0</v>
      </c>
    </row>
    <row r="18" spans="1:7" ht="15" thickBot="1" x14ac:dyDescent="0.25">
      <c r="A18" s="25"/>
      <c r="B18" s="25"/>
      <c r="C18" s="27" t="s">
        <v>25</v>
      </c>
      <c r="D18" s="32">
        <f>D17+D15</f>
        <v>0</v>
      </c>
      <c r="G18" s="28"/>
    </row>
    <row r="20" spans="1:7" ht="14.25" x14ac:dyDescent="0.2">
      <c r="A20" s="33" t="s">
        <v>12</v>
      </c>
      <c r="B20" s="33"/>
      <c r="C20" s="34"/>
      <c r="D20" s="34" t="s">
        <v>57</v>
      </c>
    </row>
    <row r="21" spans="1:7" ht="14.25" x14ac:dyDescent="0.2">
      <c r="A21" s="8"/>
      <c r="B21" s="8"/>
      <c r="D21" s="34" t="s">
        <v>58</v>
      </c>
    </row>
    <row r="22" spans="1:7" ht="14.25" x14ac:dyDescent="0.2">
      <c r="A22" s="35"/>
      <c r="B22" s="35"/>
    </row>
    <row r="24" spans="1:7" ht="14.25" x14ac:dyDescent="0.2">
      <c r="A24" s="33" t="s">
        <v>19</v>
      </c>
      <c r="B24" s="33"/>
    </row>
    <row r="25" spans="1:7" ht="14.25" x14ac:dyDescent="0.2">
      <c r="D25" s="34" t="s">
        <v>26</v>
      </c>
    </row>
    <row r="26" spans="1:7" ht="14.25" x14ac:dyDescent="0.2">
      <c r="A26" s="35"/>
      <c r="B26" s="35"/>
    </row>
    <row r="28" spans="1:7" ht="14.25" x14ac:dyDescent="0.2">
      <c r="A28" s="33" t="s">
        <v>56</v>
      </c>
      <c r="B28" s="33"/>
    </row>
  </sheetData>
  <mergeCells count="5">
    <mergeCell ref="A8:A10"/>
    <mergeCell ref="C8:C10"/>
    <mergeCell ref="D8:D10"/>
    <mergeCell ref="B8:B10"/>
    <mergeCell ref="A3:D3"/>
  </mergeCells>
  <phoneticPr fontId="0" type="noConversion"/>
  <printOptions horizontalCentered="1"/>
  <pageMargins left="1.07" right="0.24000000000000002" top="1.07" bottom="0.38" header="0.16" footer="0.2"/>
  <pageSetup paperSize="9" scale="97" orientation="portrait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W80"/>
  <sheetViews>
    <sheetView topLeftCell="A34" workbookViewId="0">
      <selection activeCell="I20" sqref="I20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8" width="9.28515625" style="36" customWidth="1"/>
    <col min="9" max="9" width="9.28515625" style="181" customWidth="1"/>
    <col min="10" max="11" width="9.28515625" style="36" bestFit="1" customWidth="1"/>
    <col min="12" max="12" width="10.42578125" style="36" customWidth="1"/>
    <col min="13" max="14" width="10.28515625" style="36" bestFit="1" customWidth="1"/>
    <col min="15" max="15" width="11.140625" style="36" bestFit="1" customWidth="1"/>
    <col min="16" max="16" width="10.28515625" style="36" bestFit="1" customWidth="1"/>
    <col min="17" max="20" width="9.140625" style="12"/>
    <col min="21" max="21" width="9.28515625" style="12" bestFit="1" customWidth="1"/>
    <col min="22" max="16384" width="9.140625" style="12"/>
  </cols>
  <sheetData>
    <row r="1" spans="1:16" s="4" customFormat="1" ht="18" customHeight="1" x14ac:dyDescent="0.2">
      <c r="A1" s="1"/>
      <c r="B1" s="8"/>
      <c r="C1" s="1" t="s">
        <v>156</v>
      </c>
      <c r="D1" s="36"/>
      <c r="E1" s="3"/>
      <c r="F1" s="3"/>
      <c r="G1" s="3"/>
      <c r="H1" s="3"/>
      <c r="I1" s="10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137</v>
      </c>
      <c r="B2" s="6"/>
      <c r="C2" s="6"/>
      <c r="D2" s="3"/>
      <c r="E2" s="3"/>
      <c r="F2" s="3"/>
      <c r="G2" s="3"/>
      <c r="H2" s="3"/>
      <c r="I2" s="10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"/>
      <c r="I3" s="10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'Obj.1-1'!A4</f>
        <v>Objekta nosaukums: Dzīvojamā ēka. Fasādes un 1.stāvs</v>
      </c>
      <c r="B4" s="8"/>
      <c r="C4" s="8"/>
      <c r="D4" s="36"/>
      <c r="E4" s="3"/>
      <c r="F4" s="3"/>
      <c r="G4" s="3"/>
      <c r="H4" s="3"/>
      <c r="I4" s="10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'Lok.1-0'!A4</f>
        <v>Būves adrese: Baznīcas ielā 30, Kuldīgā</v>
      </c>
      <c r="B5" s="8"/>
      <c r="C5" s="8"/>
      <c r="D5" s="36"/>
      <c r="E5" s="3"/>
      <c r="F5" s="3"/>
      <c r="G5" s="3"/>
      <c r="H5" s="3"/>
      <c r="I5" s="10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>
        <f>'Lok.1-0'!A5</f>
        <v>0</v>
      </c>
      <c r="B6" s="6"/>
      <c r="C6" s="6"/>
      <c r="D6" s="3"/>
      <c r="E6" s="3"/>
      <c r="F6" s="3"/>
      <c r="G6" s="3"/>
      <c r="H6" s="3"/>
      <c r="I6" s="10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88</v>
      </c>
      <c r="B7" s="8"/>
      <c r="C7" s="8"/>
      <c r="D7" s="36"/>
      <c r="E7" s="3"/>
      <c r="F7" s="3"/>
      <c r="G7" s="3"/>
      <c r="H7" s="3"/>
      <c r="I7" s="10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10"/>
      <c r="J8" s="3"/>
      <c r="K8" s="3"/>
      <c r="L8" s="7" t="s">
        <v>40</v>
      </c>
      <c r="M8" s="3"/>
      <c r="N8" s="41"/>
      <c r="O8" s="73">
        <f>P76</f>
        <v>0</v>
      </c>
      <c r="P8" s="3"/>
    </row>
    <row r="9" spans="1:16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10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10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95" t="s">
        <v>14</v>
      </c>
      <c r="B11" s="195" t="s">
        <v>9</v>
      </c>
      <c r="C11" s="195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16" s="13" customFormat="1" ht="12.75" customHeight="1" x14ac:dyDescent="0.2">
      <c r="A12" s="196"/>
      <c r="B12" s="196"/>
      <c r="C12" s="196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16" s="13" customFormat="1" ht="34.5" thickBot="1" x14ac:dyDescent="0.25">
      <c r="A13" s="197"/>
      <c r="B13" s="197"/>
      <c r="C13" s="197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150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16" s="17" customFormat="1" ht="51" x14ac:dyDescent="0.2">
      <c r="A14" s="14">
        <v>1</v>
      </c>
      <c r="B14" s="46"/>
      <c r="C14" s="15" t="s">
        <v>496</v>
      </c>
      <c r="D14" s="164" t="s">
        <v>34</v>
      </c>
      <c r="E14" s="165">
        <v>1</v>
      </c>
      <c r="F14" s="16"/>
      <c r="G14" s="16"/>
      <c r="H14" s="16">
        <f>ROUND(F14*G14,2)</f>
        <v>0</v>
      </c>
      <c r="I14" s="129"/>
      <c r="J14" s="79"/>
      <c r="K14" s="79">
        <f t="shared" ref="K14:K22" si="0">J14+I14+H14</f>
        <v>0</v>
      </c>
      <c r="L14" s="16">
        <f>ROUND(E14*F14,2)</f>
        <v>0</v>
      </c>
      <c r="M14" s="16">
        <f>ROUND(H14*E14,2)</f>
        <v>0</v>
      </c>
      <c r="N14" s="16">
        <f>ROUND(E14*I14,2)</f>
        <v>0</v>
      </c>
      <c r="O14" s="16">
        <f>ROUND(J14*E14,2)</f>
        <v>0</v>
      </c>
      <c r="P14" s="80">
        <f t="shared" ref="P14:P22" si="1">M14+N14+O14</f>
        <v>0</v>
      </c>
    </row>
    <row r="15" spans="1:16" s="17" customFormat="1" ht="63.75" x14ac:dyDescent="0.2">
      <c r="A15" s="14">
        <v>2</v>
      </c>
      <c r="B15" s="46"/>
      <c r="C15" s="15" t="s">
        <v>497</v>
      </c>
      <c r="D15" s="164" t="s">
        <v>34</v>
      </c>
      <c r="E15" s="165">
        <v>1</v>
      </c>
      <c r="F15" s="16"/>
      <c r="G15" s="16"/>
      <c r="H15" s="16">
        <f>ROUND(F15*G15,2)</f>
        <v>0</v>
      </c>
      <c r="I15" s="129"/>
      <c r="J15" s="79"/>
      <c r="K15" s="79">
        <f t="shared" si="0"/>
        <v>0</v>
      </c>
      <c r="L15" s="16">
        <f>ROUND(E15*F15,2)</f>
        <v>0</v>
      </c>
      <c r="M15" s="16">
        <f>ROUND(H15*E15,2)</f>
        <v>0</v>
      </c>
      <c r="N15" s="16">
        <f>ROUND(E15*I15,2)</f>
        <v>0</v>
      </c>
      <c r="O15" s="16">
        <f>ROUND(J15*E15,2)</f>
        <v>0</v>
      </c>
      <c r="P15" s="80">
        <f t="shared" si="1"/>
        <v>0</v>
      </c>
    </row>
    <row r="16" spans="1:16" s="17" customFormat="1" ht="38.25" x14ac:dyDescent="0.2">
      <c r="A16" s="14">
        <v>3</v>
      </c>
      <c r="B16" s="46"/>
      <c r="C16" s="15" t="s">
        <v>498</v>
      </c>
      <c r="D16" s="164" t="s">
        <v>30</v>
      </c>
      <c r="E16" s="165">
        <v>1</v>
      </c>
      <c r="F16" s="16"/>
      <c r="G16" s="16"/>
      <c r="H16" s="16">
        <f>ROUND(F16*G16,2)</f>
        <v>0</v>
      </c>
      <c r="I16" s="129"/>
      <c r="J16" s="79"/>
      <c r="K16" s="79">
        <f t="shared" si="0"/>
        <v>0</v>
      </c>
      <c r="L16" s="16">
        <f>ROUND(E16*F16,2)</f>
        <v>0</v>
      </c>
      <c r="M16" s="16">
        <f>ROUND(H16*E16,2)</f>
        <v>0</v>
      </c>
      <c r="N16" s="16">
        <f>ROUND(E16*I16,2)</f>
        <v>0</v>
      </c>
      <c r="O16" s="16">
        <f>ROUND(J16*E16,2)</f>
        <v>0</v>
      </c>
      <c r="P16" s="80">
        <f t="shared" si="1"/>
        <v>0</v>
      </c>
    </row>
    <row r="17" spans="1:23" s="17" customFormat="1" ht="38.25" x14ac:dyDescent="0.2">
      <c r="A17" s="49">
        <v>4</v>
      </c>
      <c r="B17" s="109"/>
      <c r="C17" s="50" t="s">
        <v>499</v>
      </c>
      <c r="D17" s="166" t="s">
        <v>30</v>
      </c>
      <c r="E17" s="167">
        <v>3</v>
      </c>
      <c r="F17" s="16"/>
      <c r="G17" s="16"/>
      <c r="H17" s="16">
        <f>ROUND(F17*G17,2)</f>
        <v>0</v>
      </c>
      <c r="I17" s="16"/>
      <c r="J17" s="79"/>
      <c r="K17" s="79">
        <f t="shared" si="0"/>
        <v>0</v>
      </c>
      <c r="L17" s="16">
        <f>ROUND(E17*F17,2)</f>
        <v>0</v>
      </c>
      <c r="M17" s="16">
        <f>ROUND(H17*E17,2)</f>
        <v>0</v>
      </c>
      <c r="N17" s="16"/>
      <c r="O17" s="16">
        <f>ROUND(J17*E17,2)</f>
        <v>0</v>
      </c>
      <c r="P17" s="80">
        <f t="shared" si="1"/>
        <v>0</v>
      </c>
    </row>
    <row r="18" spans="1:23" s="51" customFormat="1" ht="38.25" x14ac:dyDescent="0.2">
      <c r="A18" s="19"/>
      <c r="B18" s="56"/>
      <c r="C18" s="142" t="s">
        <v>500</v>
      </c>
      <c r="D18" s="77" t="s">
        <v>34</v>
      </c>
      <c r="E18" s="78">
        <v>1</v>
      </c>
      <c r="F18" s="16"/>
      <c r="G18" s="16"/>
      <c r="H18" s="16"/>
      <c r="I18" s="129"/>
      <c r="J18" s="79"/>
      <c r="K18" s="79">
        <f t="shared" si="0"/>
        <v>0</v>
      </c>
      <c r="L18" s="16"/>
      <c r="M18" s="16"/>
      <c r="N18" s="16">
        <f>ROUND(E18*I18,2)</f>
        <v>0</v>
      </c>
      <c r="O18" s="16"/>
      <c r="P18" s="80">
        <f t="shared" si="1"/>
        <v>0</v>
      </c>
      <c r="R18" s="101"/>
      <c r="S18" s="101"/>
      <c r="T18" s="101"/>
      <c r="U18" s="101"/>
      <c r="V18" s="101"/>
      <c r="W18" s="101"/>
    </row>
    <row r="19" spans="1:23" s="51" customFormat="1" ht="38.25" x14ac:dyDescent="0.2">
      <c r="A19" s="19"/>
      <c r="B19" s="56"/>
      <c r="C19" s="142" t="s">
        <v>501</v>
      </c>
      <c r="D19" s="77" t="s">
        <v>34</v>
      </c>
      <c r="E19" s="78">
        <v>2</v>
      </c>
      <c r="F19" s="16"/>
      <c r="G19" s="16"/>
      <c r="H19" s="16"/>
      <c r="I19" s="129"/>
      <c r="J19" s="79"/>
      <c r="K19" s="79">
        <f t="shared" si="0"/>
        <v>0</v>
      </c>
      <c r="L19" s="16"/>
      <c r="M19" s="16"/>
      <c r="N19" s="16">
        <f>ROUND(E19*I19,2)</f>
        <v>0</v>
      </c>
      <c r="O19" s="16"/>
      <c r="P19" s="80">
        <f t="shared" si="1"/>
        <v>0</v>
      </c>
      <c r="R19" s="101"/>
      <c r="S19" s="101"/>
      <c r="T19" s="101"/>
      <c r="U19" s="101"/>
      <c r="V19" s="101"/>
      <c r="W19" s="101"/>
    </row>
    <row r="20" spans="1:23" s="17" customFormat="1" ht="18" customHeight="1" x14ac:dyDescent="0.2">
      <c r="A20" s="49">
        <v>5</v>
      </c>
      <c r="B20" s="109"/>
      <c r="C20" s="50" t="s">
        <v>505</v>
      </c>
      <c r="D20" s="166" t="s">
        <v>30</v>
      </c>
      <c r="E20" s="167">
        <v>2</v>
      </c>
      <c r="F20" s="16"/>
      <c r="G20" s="16"/>
      <c r="H20" s="16">
        <f>ROUND(F20*G20,2)</f>
        <v>0</v>
      </c>
      <c r="I20" s="16"/>
      <c r="J20" s="79"/>
      <c r="K20" s="79">
        <f t="shared" si="0"/>
        <v>0</v>
      </c>
      <c r="L20" s="16">
        <f>ROUND(E20*F20,2)</f>
        <v>0</v>
      </c>
      <c r="M20" s="16">
        <f>ROUND(H20*E20,2)</f>
        <v>0</v>
      </c>
      <c r="N20" s="16"/>
      <c r="O20" s="16">
        <f>ROUND(J20*E20,2)</f>
        <v>0</v>
      </c>
      <c r="P20" s="80">
        <f t="shared" si="1"/>
        <v>0</v>
      </c>
    </row>
    <row r="21" spans="1:23" s="51" customFormat="1" ht="51" x14ac:dyDescent="0.2">
      <c r="A21" s="19"/>
      <c r="B21" s="56"/>
      <c r="C21" s="142" t="s">
        <v>502</v>
      </c>
      <c r="D21" s="77" t="s">
        <v>34</v>
      </c>
      <c r="E21" s="78">
        <v>1</v>
      </c>
      <c r="F21" s="16"/>
      <c r="G21" s="16"/>
      <c r="H21" s="16"/>
      <c r="I21" s="129"/>
      <c r="J21" s="79"/>
      <c r="K21" s="79">
        <f t="shared" si="0"/>
        <v>0</v>
      </c>
      <c r="L21" s="16"/>
      <c r="M21" s="16"/>
      <c r="N21" s="16">
        <f>ROUND(E21*I21,2)</f>
        <v>0</v>
      </c>
      <c r="O21" s="16"/>
      <c r="P21" s="80">
        <f t="shared" si="1"/>
        <v>0</v>
      </c>
      <c r="R21" s="101"/>
      <c r="S21" s="101"/>
      <c r="T21" s="101"/>
      <c r="U21" s="101"/>
      <c r="V21" s="101"/>
      <c r="W21" s="101"/>
    </row>
    <row r="22" spans="1:23" s="51" customFormat="1" ht="38.25" x14ac:dyDescent="0.2">
      <c r="A22" s="19"/>
      <c r="B22" s="56"/>
      <c r="C22" s="142" t="s">
        <v>503</v>
      </c>
      <c r="D22" s="77" t="s">
        <v>34</v>
      </c>
      <c r="E22" s="78">
        <v>1</v>
      </c>
      <c r="F22" s="16"/>
      <c r="G22" s="16"/>
      <c r="H22" s="16"/>
      <c r="I22" s="129"/>
      <c r="J22" s="79"/>
      <c r="K22" s="79">
        <f t="shared" si="0"/>
        <v>0</v>
      </c>
      <c r="L22" s="16"/>
      <c r="M22" s="16"/>
      <c r="N22" s="16">
        <f>ROUND(E22*I22,2)</f>
        <v>0</v>
      </c>
      <c r="O22" s="16"/>
      <c r="P22" s="80">
        <f t="shared" si="1"/>
        <v>0</v>
      </c>
      <c r="R22" s="101"/>
      <c r="S22" s="101"/>
      <c r="T22" s="101"/>
      <c r="U22" s="101"/>
      <c r="V22" s="101"/>
      <c r="W22" s="101"/>
    </row>
    <row r="23" spans="1:23" s="51" customFormat="1" ht="18" customHeight="1" x14ac:dyDescent="0.2">
      <c r="A23" s="19"/>
      <c r="B23" s="56"/>
      <c r="C23" s="142" t="s">
        <v>504</v>
      </c>
      <c r="D23" s="77" t="s">
        <v>30</v>
      </c>
      <c r="E23" s="78">
        <v>2</v>
      </c>
      <c r="F23" s="16"/>
      <c r="G23" s="16"/>
      <c r="H23" s="16"/>
      <c r="I23" s="129"/>
      <c r="J23" s="79"/>
      <c r="K23" s="79">
        <f t="shared" ref="K23:K36" si="2">J23+I23+H23</f>
        <v>0</v>
      </c>
      <c r="L23" s="16"/>
      <c r="M23" s="16"/>
      <c r="N23" s="16">
        <f>ROUND(E23*I23,2)</f>
        <v>0</v>
      </c>
      <c r="O23" s="16"/>
      <c r="P23" s="80">
        <f t="shared" ref="P23:P36" si="3">M23+N23+O23</f>
        <v>0</v>
      </c>
      <c r="R23" s="101"/>
      <c r="S23" s="101"/>
      <c r="T23" s="101"/>
      <c r="U23" s="101"/>
      <c r="V23" s="101"/>
      <c r="W23" s="101"/>
    </row>
    <row r="24" spans="1:23" s="17" customFormat="1" ht="25.5" x14ac:dyDescent="0.2">
      <c r="A24" s="49">
        <v>6</v>
      </c>
      <c r="B24" s="109"/>
      <c r="C24" s="50" t="s">
        <v>1</v>
      </c>
      <c r="D24" s="166" t="s">
        <v>30</v>
      </c>
      <c r="E24" s="167">
        <v>31</v>
      </c>
      <c r="F24" s="16"/>
      <c r="G24" s="16"/>
      <c r="H24" s="16">
        <f>ROUND(F24*G24,2)</f>
        <v>0</v>
      </c>
      <c r="I24" s="16"/>
      <c r="J24" s="79"/>
      <c r="K24" s="79">
        <f t="shared" si="2"/>
        <v>0</v>
      </c>
      <c r="L24" s="16">
        <f>ROUND(E24*F24,2)</f>
        <v>0</v>
      </c>
      <c r="M24" s="16">
        <f>ROUND(H24*E24,2)</f>
        <v>0</v>
      </c>
      <c r="N24" s="16"/>
      <c r="O24" s="16">
        <f>ROUND(J24*E24,2)</f>
        <v>0</v>
      </c>
      <c r="P24" s="80">
        <f t="shared" si="3"/>
        <v>0</v>
      </c>
    </row>
    <row r="25" spans="1:23" s="17" customFormat="1" ht="18" customHeight="1" x14ac:dyDescent="0.2">
      <c r="A25" s="49"/>
      <c r="B25" s="56"/>
      <c r="C25" s="169" t="s">
        <v>506</v>
      </c>
      <c r="D25" s="166" t="s">
        <v>30</v>
      </c>
      <c r="E25" s="167">
        <v>1</v>
      </c>
      <c r="F25" s="16"/>
      <c r="G25" s="16"/>
      <c r="H25" s="16"/>
      <c r="I25" s="129"/>
      <c r="J25" s="16"/>
      <c r="K25" s="79">
        <f t="shared" si="2"/>
        <v>0</v>
      </c>
      <c r="L25" s="16"/>
      <c r="M25" s="16"/>
      <c r="N25" s="16">
        <f t="shared" ref="N25:N36" si="4">ROUND(E25*I25,2)</f>
        <v>0</v>
      </c>
      <c r="O25" s="16"/>
      <c r="P25" s="80">
        <f t="shared" si="3"/>
        <v>0</v>
      </c>
    </row>
    <row r="26" spans="1:23" s="17" customFormat="1" ht="18" customHeight="1" x14ac:dyDescent="0.2">
      <c r="A26" s="49"/>
      <c r="B26" s="56"/>
      <c r="C26" s="169" t="s">
        <v>507</v>
      </c>
      <c r="D26" s="166" t="s">
        <v>30</v>
      </c>
      <c r="E26" s="167">
        <v>2</v>
      </c>
      <c r="F26" s="16"/>
      <c r="G26" s="16"/>
      <c r="H26" s="16"/>
      <c r="I26" s="129"/>
      <c r="J26" s="16"/>
      <c r="K26" s="79">
        <f t="shared" si="2"/>
        <v>0</v>
      </c>
      <c r="L26" s="16"/>
      <c r="M26" s="16"/>
      <c r="N26" s="16">
        <f t="shared" si="4"/>
        <v>0</v>
      </c>
      <c r="O26" s="16"/>
      <c r="P26" s="80">
        <f t="shared" si="3"/>
        <v>0</v>
      </c>
    </row>
    <row r="27" spans="1:23" s="17" customFormat="1" ht="18" customHeight="1" x14ac:dyDescent="0.2">
      <c r="A27" s="49"/>
      <c r="B27" s="56"/>
      <c r="C27" s="169" t="s">
        <v>508</v>
      </c>
      <c r="D27" s="166" t="s">
        <v>30</v>
      </c>
      <c r="E27" s="167">
        <v>1</v>
      </c>
      <c r="F27" s="16"/>
      <c r="G27" s="16"/>
      <c r="H27" s="16"/>
      <c r="I27" s="129"/>
      <c r="J27" s="16"/>
      <c r="K27" s="79">
        <f t="shared" si="2"/>
        <v>0</v>
      </c>
      <c r="L27" s="16"/>
      <c r="M27" s="16"/>
      <c r="N27" s="16">
        <f t="shared" si="4"/>
        <v>0</v>
      </c>
      <c r="O27" s="16"/>
      <c r="P27" s="80">
        <f t="shared" si="3"/>
        <v>0</v>
      </c>
    </row>
    <row r="28" spans="1:23" s="17" customFormat="1" ht="18" customHeight="1" x14ac:dyDescent="0.2">
      <c r="A28" s="49"/>
      <c r="B28" s="56"/>
      <c r="C28" s="169" t="s">
        <v>509</v>
      </c>
      <c r="D28" s="166" t="s">
        <v>30</v>
      </c>
      <c r="E28" s="167">
        <v>1</v>
      </c>
      <c r="F28" s="16"/>
      <c r="G28" s="16"/>
      <c r="H28" s="16"/>
      <c r="I28" s="129"/>
      <c r="J28" s="16"/>
      <c r="K28" s="79">
        <f t="shared" si="2"/>
        <v>0</v>
      </c>
      <c r="L28" s="16"/>
      <c r="M28" s="16"/>
      <c r="N28" s="16">
        <f t="shared" si="4"/>
        <v>0</v>
      </c>
      <c r="O28" s="16"/>
      <c r="P28" s="80">
        <f t="shared" si="3"/>
        <v>0</v>
      </c>
    </row>
    <row r="29" spans="1:23" s="17" customFormat="1" ht="18" customHeight="1" x14ac:dyDescent="0.2">
      <c r="A29" s="49"/>
      <c r="B29" s="56"/>
      <c r="C29" s="169" t="s">
        <v>510</v>
      </c>
      <c r="D29" s="166" t="s">
        <v>30</v>
      </c>
      <c r="E29" s="167">
        <v>2</v>
      </c>
      <c r="F29" s="16"/>
      <c r="G29" s="16"/>
      <c r="H29" s="16"/>
      <c r="I29" s="129"/>
      <c r="J29" s="16"/>
      <c r="K29" s="79">
        <f t="shared" si="2"/>
        <v>0</v>
      </c>
      <c r="L29" s="16"/>
      <c r="M29" s="16"/>
      <c r="N29" s="16">
        <f t="shared" si="4"/>
        <v>0</v>
      </c>
      <c r="O29" s="16"/>
      <c r="P29" s="80">
        <f t="shared" si="3"/>
        <v>0</v>
      </c>
    </row>
    <row r="30" spans="1:23" s="17" customFormat="1" ht="18" customHeight="1" x14ac:dyDescent="0.2">
      <c r="A30" s="49"/>
      <c r="B30" s="56"/>
      <c r="C30" s="169" t="s">
        <v>511</v>
      </c>
      <c r="D30" s="166" t="s">
        <v>30</v>
      </c>
      <c r="E30" s="167">
        <v>6</v>
      </c>
      <c r="F30" s="16"/>
      <c r="G30" s="16"/>
      <c r="H30" s="16"/>
      <c r="I30" s="129"/>
      <c r="J30" s="16"/>
      <c r="K30" s="79">
        <f t="shared" si="2"/>
        <v>0</v>
      </c>
      <c r="L30" s="16"/>
      <c r="M30" s="16"/>
      <c r="N30" s="16">
        <f t="shared" si="4"/>
        <v>0</v>
      </c>
      <c r="O30" s="16"/>
      <c r="P30" s="80">
        <f t="shared" si="3"/>
        <v>0</v>
      </c>
    </row>
    <row r="31" spans="1:23" s="17" customFormat="1" ht="18" customHeight="1" x14ac:dyDescent="0.2">
      <c r="A31" s="49"/>
      <c r="B31" s="56"/>
      <c r="C31" s="169" t="s">
        <v>512</v>
      </c>
      <c r="D31" s="166" t="s">
        <v>30</v>
      </c>
      <c r="E31" s="167">
        <v>1</v>
      </c>
      <c r="F31" s="16"/>
      <c r="G31" s="16"/>
      <c r="H31" s="16"/>
      <c r="I31" s="129"/>
      <c r="J31" s="16"/>
      <c r="K31" s="79">
        <f t="shared" si="2"/>
        <v>0</v>
      </c>
      <c r="L31" s="16"/>
      <c r="M31" s="16"/>
      <c r="N31" s="16">
        <f t="shared" si="4"/>
        <v>0</v>
      </c>
      <c r="O31" s="16"/>
      <c r="P31" s="80">
        <f t="shared" si="3"/>
        <v>0</v>
      </c>
    </row>
    <row r="32" spans="1:23" s="17" customFormat="1" ht="18" customHeight="1" x14ac:dyDescent="0.2">
      <c r="A32" s="49"/>
      <c r="B32" s="56"/>
      <c r="C32" s="169" t="s">
        <v>513</v>
      </c>
      <c r="D32" s="166" t="s">
        <v>30</v>
      </c>
      <c r="E32" s="167">
        <v>5</v>
      </c>
      <c r="F32" s="16"/>
      <c r="G32" s="16"/>
      <c r="H32" s="16"/>
      <c r="I32" s="129"/>
      <c r="J32" s="16"/>
      <c r="K32" s="79">
        <f t="shared" si="2"/>
        <v>0</v>
      </c>
      <c r="L32" s="16"/>
      <c r="M32" s="16"/>
      <c r="N32" s="16">
        <f t="shared" si="4"/>
        <v>0</v>
      </c>
      <c r="O32" s="16"/>
      <c r="P32" s="80">
        <f t="shared" si="3"/>
        <v>0</v>
      </c>
    </row>
    <row r="33" spans="1:23" s="17" customFormat="1" ht="18" customHeight="1" x14ac:dyDescent="0.2">
      <c r="A33" s="49"/>
      <c r="B33" s="56"/>
      <c r="C33" s="169" t="s">
        <v>516</v>
      </c>
      <c r="D33" s="166" t="s">
        <v>30</v>
      </c>
      <c r="E33" s="167">
        <v>4</v>
      </c>
      <c r="F33" s="16"/>
      <c r="G33" s="16"/>
      <c r="H33" s="16"/>
      <c r="I33" s="129"/>
      <c r="J33" s="16"/>
      <c r="K33" s="79">
        <f t="shared" si="2"/>
        <v>0</v>
      </c>
      <c r="L33" s="16"/>
      <c r="M33" s="16"/>
      <c r="N33" s="16">
        <f t="shared" si="4"/>
        <v>0</v>
      </c>
      <c r="O33" s="16"/>
      <c r="P33" s="80">
        <f t="shared" si="3"/>
        <v>0</v>
      </c>
    </row>
    <row r="34" spans="1:23" s="17" customFormat="1" ht="18" customHeight="1" x14ac:dyDescent="0.2">
      <c r="A34" s="49"/>
      <c r="B34" s="56"/>
      <c r="C34" s="169" t="s">
        <v>514</v>
      </c>
      <c r="D34" s="166" t="s">
        <v>30</v>
      </c>
      <c r="E34" s="167">
        <v>1</v>
      </c>
      <c r="F34" s="16"/>
      <c r="G34" s="16"/>
      <c r="H34" s="16"/>
      <c r="I34" s="129"/>
      <c r="J34" s="16"/>
      <c r="K34" s="79">
        <f t="shared" si="2"/>
        <v>0</v>
      </c>
      <c r="L34" s="16"/>
      <c r="M34" s="16"/>
      <c r="N34" s="16">
        <f t="shared" si="4"/>
        <v>0</v>
      </c>
      <c r="O34" s="16"/>
      <c r="P34" s="80">
        <f t="shared" si="3"/>
        <v>0</v>
      </c>
    </row>
    <row r="35" spans="1:23" s="17" customFormat="1" ht="18" customHeight="1" x14ac:dyDescent="0.2">
      <c r="A35" s="49"/>
      <c r="B35" s="56"/>
      <c r="C35" s="169" t="s">
        <v>515</v>
      </c>
      <c r="D35" s="166" t="s">
        <v>30</v>
      </c>
      <c r="E35" s="167">
        <v>2</v>
      </c>
      <c r="F35" s="16"/>
      <c r="G35" s="16"/>
      <c r="H35" s="16"/>
      <c r="I35" s="129"/>
      <c r="J35" s="16"/>
      <c r="K35" s="79">
        <f t="shared" si="2"/>
        <v>0</v>
      </c>
      <c r="L35" s="16"/>
      <c r="M35" s="16"/>
      <c r="N35" s="16">
        <f t="shared" si="4"/>
        <v>0</v>
      </c>
      <c r="O35" s="16"/>
      <c r="P35" s="80">
        <f t="shared" si="3"/>
        <v>0</v>
      </c>
    </row>
    <row r="36" spans="1:23" s="17" customFormat="1" ht="18" customHeight="1" x14ac:dyDescent="0.2">
      <c r="A36" s="49"/>
      <c r="B36" s="56"/>
      <c r="C36" s="169" t="s">
        <v>517</v>
      </c>
      <c r="D36" s="166" t="s">
        <v>30</v>
      </c>
      <c r="E36" s="167">
        <v>5</v>
      </c>
      <c r="F36" s="16"/>
      <c r="G36" s="16"/>
      <c r="H36" s="16"/>
      <c r="I36" s="129"/>
      <c r="J36" s="16"/>
      <c r="K36" s="79">
        <f t="shared" si="2"/>
        <v>0</v>
      </c>
      <c r="L36" s="16"/>
      <c r="M36" s="16"/>
      <c r="N36" s="16">
        <f t="shared" si="4"/>
        <v>0</v>
      </c>
      <c r="O36" s="16"/>
      <c r="P36" s="80">
        <f t="shared" si="3"/>
        <v>0</v>
      </c>
    </row>
    <row r="37" spans="1:23" s="17" customFormat="1" ht="38.25" x14ac:dyDescent="0.2">
      <c r="A37" s="49">
        <v>7</v>
      </c>
      <c r="B37" s="56"/>
      <c r="C37" s="50" t="s">
        <v>518</v>
      </c>
      <c r="D37" s="166" t="s">
        <v>34</v>
      </c>
      <c r="E37" s="167">
        <v>1</v>
      </c>
      <c r="F37" s="16"/>
      <c r="G37" s="16"/>
      <c r="H37" s="16">
        <f>ROUND(F37*G37,2)</f>
        <v>0</v>
      </c>
      <c r="I37" s="129"/>
      <c r="J37" s="79"/>
      <c r="K37" s="79">
        <f t="shared" ref="K37:K46" si="5">J37+I37+H37</f>
        <v>0</v>
      </c>
      <c r="L37" s="16">
        <f>ROUND(E37*F37,2)</f>
        <v>0</v>
      </c>
      <c r="M37" s="16">
        <f>ROUND(H37*E37,2)</f>
        <v>0</v>
      </c>
      <c r="N37" s="16">
        <f>ROUND(E37*I37,2)</f>
        <v>0</v>
      </c>
      <c r="O37" s="16">
        <f>ROUND(J37*E37,2)</f>
        <v>0</v>
      </c>
      <c r="P37" s="80">
        <f t="shared" ref="P37:P46" si="6">M37+N37+O37</f>
        <v>0</v>
      </c>
    </row>
    <row r="38" spans="1:23" s="17" customFormat="1" ht="18" customHeight="1" x14ac:dyDescent="0.2">
      <c r="A38" s="49">
        <v>8</v>
      </c>
      <c r="B38" s="109"/>
      <c r="C38" s="50" t="s">
        <v>492</v>
      </c>
      <c r="D38" s="166" t="s">
        <v>30</v>
      </c>
      <c r="E38" s="167">
        <v>3</v>
      </c>
      <c r="F38" s="16"/>
      <c r="G38" s="16"/>
      <c r="H38" s="16">
        <f>ROUND(F38*G38,2)</f>
        <v>0</v>
      </c>
      <c r="I38" s="16"/>
      <c r="J38" s="79"/>
      <c r="K38" s="79">
        <f t="shared" si="5"/>
        <v>0</v>
      </c>
      <c r="L38" s="16">
        <f>ROUND(E38*F38,2)</f>
        <v>0</v>
      </c>
      <c r="M38" s="16">
        <f>ROUND(H38*E38,2)</f>
        <v>0</v>
      </c>
      <c r="N38" s="16"/>
      <c r="O38" s="16">
        <f>ROUND(J38*E38,2)</f>
        <v>0</v>
      </c>
      <c r="P38" s="80">
        <f t="shared" si="6"/>
        <v>0</v>
      </c>
    </row>
    <row r="39" spans="1:23" s="17" customFormat="1" ht="18" customHeight="1" x14ac:dyDescent="0.2">
      <c r="A39" s="49"/>
      <c r="B39" s="56"/>
      <c r="C39" s="169" t="s">
        <v>519</v>
      </c>
      <c r="D39" s="166" t="s">
        <v>30</v>
      </c>
      <c r="E39" s="167">
        <v>3</v>
      </c>
      <c r="F39" s="16"/>
      <c r="G39" s="16"/>
      <c r="H39" s="16"/>
      <c r="I39" s="129"/>
      <c r="J39" s="16"/>
      <c r="K39" s="79">
        <f t="shared" si="5"/>
        <v>0</v>
      </c>
      <c r="L39" s="16"/>
      <c r="M39" s="16"/>
      <c r="N39" s="16">
        <f>ROUND(E39*I39,2)</f>
        <v>0</v>
      </c>
      <c r="O39" s="16"/>
      <c r="P39" s="80">
        <f t="shared" si="6"/>
        <v>0</v>
      </c>
    </row>
    <row r="40" spans="1:23" s="17" customFormat="1" ht="25.5" x14ac:dyDescent="0.2">
      <c r="A40" s="49">
        <v>9</v>
      </c>
      <c r="B40" s="109"/>
      <c r="C40" s="50" t="s">
        <v>520</v>
      </c>
      <c r="D40" s="166" t="s">
        <v>34</v>
      </c>
      <c r="E40" s="167">
        <v>2</v>
      </c>
      <c r="F40" s="16"/>
      <c r="G40" s="16"/>
      <c r="H40" s="16">
        <f>ROUND(F40*G40,2)</f>
        <v>0</v>
      </c>
      <c r="I40" s="129"/>
      <c r="J40" s="79"/>
      <c r="K40" s="79">
        <f t="shared" si="5"/>
        <v>0</v>
      </c>
      <c r="L40" s="16">
        <f>ROUND(E40*F40,2)</f>
        <v>0</v>
      </c>
      <c r="M40" s="16">
        <f>ROUND(H40*E40,2)</f>
        <v>0</v>
      </c>
      <c r="N40" s="16">
        <f>ROUND(E40*I40,2)</f>
        <v>0</v>
      </c>
      <c r="O40" s="16">
        <f>ROUND(J40*E40,2)</f>
        <v>0</v>
      </c>
      <c r="P40" s="80">
        <f t="shared" si="6"/>
        <v>0</v>
      </c>
    </row>
    <row r="41" spans="1:23" s="17" customFormat="1" ht="18" customHeight="1" x14ac:dyDescent="0.2">
      <c r="A41" s="49">
        <v>10</v>
      </c>
      <c r="B41" s="109"/>
      <c r="C41" s="50" t="s">
        <v>521</v>
      </c>
      <c r="D41" s="166" t="s">
        <v>35</v>
      </c>
      <c r="E41" s="168">
        <v>26</v>
      </c>
      <c r="F41" s="16"/>
      <c r="G41" s="16"/>
      <c r="H41" s="16">
        <f>ROUND(F41*G41,2)</f>
        <v>0</v>
      </c>
      <c r="I41" s="16"/>
      <c r="J41" s="79"/>
      <c r="K41" s="79">
        <f t="shared" si="5"/>
        <v>0</v>
      </c>
      <c r="L41" s="16">
        <f>ROUND(E41*F41,2)</f>
        <v>0</v>
      </c>
      <c r="M41" s="16">
        <f>ROUND(H41*E41,2)</f>
        <v>0</v>
      </c>
      <c r="N41" s="16"/>
      <c r="O41" s="16">
        <f>ROUND(J41*E41,2)</f>
        <v>0</v>
      </c>
      <c r="P41" s="80">
        <f t="shared" si="6"/>
        <v>0</v>
      </c>
    </row>
    <row r="42" spans="1:23" s="17" customFormat="1" ht="18" customHeight="1" x14ac:dyDescent="0.2">
      <c r="A42" s="49"/>
      <c r="B42" s="56"/>
      <c r="C42" s="169" t="s">
        <v>522</v>
      </c>
      <c r="D42" s="166" t="s">
        <v>35</v>
      </c>
      <c r="E42" s="168">
        <v>4</v>
      </c>
      <c r="F42" s="16"/>
      <c r="G42" s="16"/>
      <c r="H42" s="16"/>
      <c r="I42" s="129"/>
      <c r="J42" s="16"/>
      <c r="K42" s="79">
        <f t="shared" si="5"/>
        <v>0</v>
      </c>
      <c r="L42" s="16"/>
      <c r="M42" s="16"/>
      <c r="N42" s="16">
        <f>ROUND(E42*I42,2)</f>
        <v>0</v>
      </c>
      <c r="O42" s="16"/>
      <c r="P42" s="80">
        <f t="shared" si="6"/>
        <v>0</v>
      </c>
    </row>
    <row r="43" spans="1:23" s="17" customFormat="1" ht="18" customHeight="1" x14ac:dyDescent="0.2">
      <c r="A43" s="49"/>
      <c r="B43" s="56"/>
      <c r="C43" s="169" t="s">
        <v>523</v>
      </c>
      <c r="D43" s="166" t="s">
        <v>35</v>
      </c>
      <c r="E43" s="168">
        <v>11</v>
      </c>
      <c r="F43" s="16"/>
      <c r="G43" s="16"/>
      <c r="H43" s="16"/>
      <c r="I43" s="129"/>
      <c r="J43" s="16"/>
      <c r="K43" s="79">
        <f t="shared" si="5"/>
        <v>0</v>
      </c>
      <c r="L43" s="16"/>
      <c r="M43" s="16"/>
      <c r="N43" s="16">
        <f>ROUND(E43*I43,2)</f>
        <v>0</v>
      </c>
      <c r="O43" s="16"/>
      <c r="P43" s="80">
        <f t="shared" si="6"/>
        <v>0</v>
      </c>
    </row>
    <row r="44" spans="1:23" s="17" customFormat="1" ht="18" customHeight="1" x14ac:dyDescent="0.2">
      <c r="A44" s="49"/>
      <c r="B44" s="56"/>
      <c r="C44" s="169" t="s">
        <v>524</v>
      </c>
      <c r="D44" s="166" t="s">
        <v>35</v>
      </c>
      <c r="E44" s="168">
        <v>3</v>
      </c>
      <c r="F44" s="16"/>
      <c r="G44" s="16"/>
      <c r="H44" s="16"/>
      <c r="I44" s="129"/>
      <c r="J44" s="16"/>
      <c r="K44" s="79">
        <f t="shared" si="5"/>
        <v>0</v>
      </c>
      <c r="L44" s="16"/>
      <c r="M44" s="16"/>
      <c r="N44" s="16">
        <f>ROUND(E44*I44,2)</f>
        <v>0</v>
      </c>
      <c r="O44" s="16"/>
      <c r="P44" s="80">
        <f t="shared" si="6"/>
        <v>0</v>
      </c>
    </row>
    <row r="45" spans="1:23" s="17" customFormat="1" ht="18" customHeight="1" x14ac:dyDescent="0.2">
      <c r="A45" s="49"/>
      <c r="B45" s="56"/>
      <c r="C45" s="169" t="s">
        <v>525</v>
      </c>
      <c r="D45" s="166" t="s">
        <v>35</v>
      </c>
      <c r="E45" s="168">
        <v>2</v>
      </c>
      <c r="F45" s="16"/>
      <c r="G45" s="16"/>
      <c r="H45" s="16"/>
      <c r="I45" s="129"/>
      <c r="J45" s="16"/>
      <c r="K45" s="79">
        <f t="shared" si="5"/>
        <v>0</v>
      </c>
      <c r="L45" s="16"/>
      <c r="M45" s="16"/>
      <c r="N45" s="16">
        <f>ROUND(E45*I45,2)</f>
        <v>0</v>
      </c>
      <c r="O45" s="16"/>
      <c r="P45" s="80">
        <f t="shared" si="6"/>
        <v>0</v>
      </c>
    </row>
    <row r="46" spans="1:23" s="17" customFormat="1" ht="18" customHeight="1" x14ac:dyDescent="0.2">
      <c r="A46" s="49"/>
      <c r="B46" s="56"/>
      <c r="C46" s="169" t="s">
        <v>526</v>
      </c>
      <c r="D46" s="166" t="s">
        <v>35</v>
      </c>
      <c r="E46" s="168">
        <v>6</v>
      </c>
      <c r="F46" s="16"/>
      <c r="G46" s="16"/>
      <c r="H46" s="16"/>
      <c r="I46" s="129"/>
      <c r="J46" s="16"/>
      <c r="K46" s="79">
        <f t="shared" si="5"/>
        <v>0</v>
      </c>
      <c r="L46" s="16"/>
      <c r="M46" s="16"/>
      <c r="N46" s="16">
        <f>ROUND(E46*I46,2)</f>
        <v>0</v>
      </c>
      <c r="O46" s="16"/>
      <c r="P46" s="80">
        <f t="shared" si="6"/>
        <v>0</v>
      </c>
    </row>
    <row r="47" spans="1:23" s="51" customFormat="1" ht="18" customHeight="1" x14ac:dyDescent="0.2">
      <c r="A47" s="19"/>
      <c r="B47" s="56"/>
      <c r="C47" s="142" t="s">
        <v>527</v>
      </c>
      <c r="D47" s="77" t="s">
        <v>34</v>
      </c>
      <c r="E47" s="78">
        <v>1</v>
      </c>
      <c r="F47" s="16"/>
      <c r="G47" s="16"/>
      <c r="H47" s="16"/>
      <c r="I47" s="129"/>
      <c r="J47" s="79"/>
      <c r="K47" s="79">
        <f t="shared" ref="K47:K53" si="7">J47+I47+H47</f>
        <v>0</v>
      </c>
      <c r="L47" s="16"/>
      <c r="M47" s="16"/>
      <c r="N47" s="16">
        <f>ROUND(I47*E47,2)</f>
        <v>0</v>
      </c>
      <c r="O47" s="16"/>
      <c r="P47" s="80">
        <f t="shared" ref="P47:P53" si="8">M47+N47+O47</f>
        <v>0</v>
      </c>
      <c r="R47" s="101"/>
      <c r="S47" s="108"/>
      <c r="T47" s="101"/>
      <c r="U47" s="101"/>
      <c r="V47" s="101"/>
      <c r="W47" s="101"/>
    </row>
    <row r="48" spans="1:23" s="51" customFormat="1" ht="18" customHeight="1" x14ac:dyDescent="0.2">
      <c r="A48" s="19"/>
      <c r="B48" s="56"/>
      <c r="C48" s="142" t="s">
        <v>254</v>
      </c>
      <c r="D48" s="77" t="s">
        <v>34</v>
      </c>
      <c r="E48" s="78">
        <v>1</v>
      </c>
      <c r="F48" s="16"/>
      <c r="G48" s="16"/>
      <c r="H48" s="16"/>
      <c r="I48" s="129"/>
      <c r="J48" s="79"/>
      <c r="K48" s="79">
        <f t="shared" si="7"/>
        <v>0</v>
      </c>
      <c r="L48" s="16"/>
      <c r="M48" s="16"/>
      <c r="N48" s="16">
        <f>ROUND(I48*E48,2)</f>
        <v>0</v>
      </c>
      <c r="O48" s="16"/>
      <c r="P48" s="80">
        <f t="shared" si="8"/>
        <v>0</v>
      </c>
      <c r="R48" s="101"/>
      <c r="S48" s="101"/>
      <c r="T48" s="101"/>
      <c r="U48" s="101"/>
      <c r="V48" s="101"/>
      <c r="W48" s="101"/>
    </row>
    <row r="49" spans="1:23" s="17" customFormat="1" ht="38.25" x14ac:dyDescent="0.2">
      <c r="A49" s="49">
        <v>11</v>
      </c>
      <c r="B49" s="56"/>
      <c r="C49" s="50" t="s">
        <v>495</v>
      </c>
      <c r="D49" s="166" t="s">
        <v>35</v>
      </c>
      <c r="E49" s="168">
        <v>20</v>
      </c>
      <c r="F49" s="16"/>
      <c r="G49" s="16"/>
      <c r="H49" s="16">
        <f>ROUND(F49*G49,2)</f>
        <v>0</v>
      </c>
      <c r="I49" s="16"/>
      <c r="J49" s="79"/>
      <c r="K49" s="79">
        <f t="shared" si="7"/>
        <v>0</v>
      </c>
      <c r="L49" s="16">
        <f>ROUND(E49*F49,2)</f>
        <v>0</v>
      </c>
      <c r="M49" s="16">
        <f>ROUND(H49*E49,2)</f>
        <v>0</v>
      </c>
      <c r="N49" s="16"/>
      <c r="O49" s="16">
        <f>ROUND(J49*E49,2)</f>
        <v>0</v>
      </c>
      <c r="P49" s="80">
        <f t="shared" si="8"/>
        <v>0</v>
      </c>
    </row>
    <row r="50" spans="1:23" s="17" customFormat="1" ht="38.25" x14ac:dyDescent="0.2">
      <c r="A50" s="49"/>
      <c r="B50" s="56"/>
      <c r="C50" s="169" t="s">
        <v>528</v>
      </c>
      <c r="D50" s="166" t="s">
        <v>35</v>
      </c>
      <c r="E50" s="168">
        <v>4</v>
      </c>
      <c r="F50" s="16"/>
      <c r="G50" s="16"/>
      <c r="H50" s="16"/>
      <c r="I50" s="129"/>
      <c r="J50" s="16"/>
      <c r="K50" s="79">
        <f t="shared" si="7"/>
        <v>0</v>
      </c>
      <c r="L50" s="16"/>
      <c r="M50" s="16"/>
      <c r="N50" s="16">
        <f>ROUND(E50*I50,2)</f>
        <v>0</v>
      </c>
      <c r="O50" s="16"/>
      <c r="P50" s="80">
        <f t="shared" si="8"/>
        <v>0</v>
      </c>
    </row>
    <row r="51" spans="1:23" s="17" customFormat="1" ht="18" customHeight="1" x14ac:dyDescent="0.2">
      <c r="A51" s="49"/>
      <c r="B51" s="56"/>
      <c r="C51" s="169" t="s">
        <v>529</v>
      </c>
      <c r="D51" s="166" t="s">
        <v>35</v>
      </c>
      <c r="E51" s="168">
        <v>11</v>
      </c>
      <c r="F51" s="16"/>
      <c r="G51" s="16"/>
      <c r="H51" s="16"/>
      <c r="I51" s="129"/>
      <c r="J51" s="16"/>
      <c r="K51" s="79">
        <f t="shared" si="7"/>
        <v>0</v>
      </c>
      <c r="L51" s="16"/>
      <c r="M51" s="16"/>
      <c r="N51" s="16">
        <f>ROUND(E51*I51,2)</f>
        <v>0</v>
      </c>
      <c r="O51" s="16"/>
      <c r="P51" s="80">
        <f t="shared" si="8"/>
        <v>0</v>
      </c>
    </row>
    <row r="52" spans="1:23" s="17" customFormat="1" ht="18" customHeight="1" x14ac:dyDescent="0.2">
      <c r="A52" s="49"/>
      <c r="B52" s="56"/>
      <c r="C52" s="169" t="s">
        <v>530</v>
      </c>
      <c r="D52" s="166" t="s">
        <v>35</v>
      </c>
      <c r="E52" s="168">
        <v>3</v>
      </c>
      <c r="F52" s="16"/>
      <c r="G52" s="16"/>
      <c r="H52" s="16"/>
      <c r="I52" s="129"/>
      <c r="J52" s="16"/>
      <c r="K52" s="79">
        <f t="shared" si="7"/>
        <v>0</v>
      </c>
      <c r="L52" s="16"/>
      <c r="M52" s="16"/>
      <c r="N52" s="16">
        <f>ROUND(E52*I52,2)</f>
        <v>0</v>
      </c>
      <c r="O52" s="16"/>
      <c r="P52" s="80">
        <f t="shared" si="8"/>
        <v>0</v>
      </c>
    </row>
    <row r="53" spans="1:23" s="17" customFormat="1" ht="18" customHeight="1" x14ac:dyDescent="0.2">
      <c r="A53" s="49"/>
      <c r="B53" s="56"/>
      <c r="C53" s="169" t="s">
        <v>531</v>
      </c>
      <c r="D53" s="166" t="s">
        <v>35</v>
      </c>
      <c r="E53" s="168">
        <v>2</v>
      </c>
      <c r="F53" s="16"/>
      <c r="G53" s="16"/>
      <c r="H53" s="16"/>
      <c r="I53" s="129"/>
      <c r="J53" s="16"/>
      <c r="K53" s="79">
        <f t="shared" si="7"/>
        <v>0</v>
      </c>
      <c r="L53" s="16"/>
      <c r="M53" s="16"/>
      <c r="N53" s="16">
        <f>ROUND(E53*I53,2)</f>
        <v>0</v>
      </c>
      <c r="O53" s="16"/>
      <c r="P53" s="80">
        <f t="shared" si="8"/>
        <v>0</v>
      </c>
    </row>
    <row r="54" spans="1:23" s="51" customFormat="1" ht="18" customHeight="1" x14ac:dyDescent="0.2">
      <c r="A54" s="19"/>
      <c r="B54" s="56"/>
      <c r="C54" s="142" t="s">
        <v>532</v>
      </c>
      <c r="D54" s="77" t="s">
        <v>34</v>
      </c>
      <c r="E54" s="78">
        <v>1</v>
      </c>
      <c r="F54" s="16"/>
      <c r="G54" s="16"/>
      <c r="H54" s="16"/>
      <c r="I54" s="129"/>
      <c r="J54" s="79"/>
      <c r="K54" s="79">
        <f t="shared" ref="K54:K73" si="9">J54+I54+H54</f>
        <v>0</v>
      </c>
      <c r="L54" s="16"/>
      <c r="M54" s="16"/>
      <c r="N54" s="16">
        <f>ROUND(I54*E54,2)</f>
        <v>0</v>
      </c>
      <c r="O54" s="16"/>
      <c r="P54" s="80">
        <f t="shared" ref="P54:P73" si="10">M54+N54+O54</f>
        <v>0</v>
      </c>
      <c r="R54" s="101"/>
      <c r="S54" s="101"/>
      <c r="T54" s="101"/>
      <c r="U54" s="101"/>
      <c r="V54" s="101"/>
      <c r="W54" s="101"/>
    </row>
    <row r="55" spans="1:23" s="17" customFormat="1" ht="18" customHeight="1" x14ac:dyDescent="0.2">
      <c r="A55" s="49">
        <v>12</v>
      </c>
      <c r="B55" s="56"/>
      <c r="C55" s="50" t="s">
        <v>493</v>
      </c>
      <c r="D55" s="166" t="s">
        <v>30</v>
      </c>
      <c r="E55" s="167">
        <v>4</v>
      </c>
      <c r="F55" s="16"/>
      <c r="G55" s="16"/>
      <c r="H55" s="16">
        <f>ROUND(F55*G55,2)</f>
        <v>0</v>
      </c>
      <c r="I55" s="16"/>
      <c r="J55" s="79"/>
      <c r="K55" s="79">
        <f t="shared" si="9"/>
        <v>0</v>
      </c>
      <c r="L55" s="16">
        <f>ROUND(E55*F55,2)</f>
        <v>0</v>
      </c>
      <c r="M55" s="16">
        <f>ROUND(H55*E55,2)</f>
        <v>0</v>
      </c>
      <c r="N55" s="16"/>
      <c r="O55" s="16">
        <f>ROUND(J55*E55,2)</f>
        <v>0</v>
      </c>
      <c r="P55" s="80">
        <f t="shared" si="10"/>
        <v>0</v>
      </c>
    </row>
    <row r="56" spans="1:23" s="17" customFormat="1" ht="25.5" x14ac:dyDescent="0.2">
      <c r="A56" s="49"/>
      <c r="B56" s="56"/>
      <c r="C56" s="169" t="s">
        <v>533</v>
      </c>
      <c r="D56" s="166" t="s">
        <v>30</v>
      </c>
      <c r="E56" s="167">
        <v>1</v>
      </c>
      <c r="F56" s="16"/>
      <c r="G56" s="16"/>
      <c r="H56" s="16"/>
      <c r="I56" s="129"/>
      <c r="J56" s="16"/>
      <c r="K56" s="79">
        <f t="shared" si="9"/>
        <v>0</v>
      </c>
      <c r="L56" s="16"/>
      <c r="M56" s="16"/>
      <c r="N56" s="16">
        <f>ROUND(E56*I56,2)</f>
        <v>0</v>
      </c>
      <c r="O56" s="16"/>
      <c r="P56" s="80">
        <f t="shared" si="10"/>
        <v>0</v>
      </c>
    </row>
    <row r="57" spans="1:23" s="17" customFormat="1" ht="25.5" x14ac:dyDescent="0.2">
      <c r="A57" s="49"/>
      <c r="B57" s="56"/>
      <c r="C57" s="169" t="s">
        <v>534</v>
      </c>
      <c r="D57" s="166" t="s">
        <v>30</v>
      </c>
      <c r="E57" s="167">
        <v>3</v>
      </c>
      <c r="F57" s="16"/>
      <c r="G57" s="16"/>
      <c r="H57" s="16"/>
      <c r="I57" s="129"/>
      <c r="J57" s="16"/>
      <c r="K57" s="79">
        <f t="shared" si="9"/>
        <v>0</v>
      </c>
      <c r="L57" s="16"/>
      <c r="M57" s="16"/>
      <c r="N57" s="16">
        <f>ROUND(E57*I57,2)</f>
        <v>0</v>
      </c>
      <c r="O57" s="16"/>
      <c r="P57" s="80">
        <f t="shared" si="10"/>
        <v>0</v>
      </c>
    </row>
    <row r="58" spans="1:23" s="17" customFormat="1" ht="18" customHeight="1" x14ac:dyDescent="0.2">
      <c r="A58" s="49">
        <v>13</v>
      </c>
      <c r="B58" s="109"/>
      <c r="C58" s="50" t="s">
        <v>494</v>
      </c>
      <c r="D58" s="166" t="s">
        <v>34</v>
      </c>
      <c r="E58" s="167">
        <v>14</v>
      </c>
      <c r="F58" s="16"/>
      <c r="G58" s="16"/>
      <c r="H58" s="16">
        <f>ROUND(F58*G58,2)</f>
        <v>0</v>
      </c>
      <c r="I58" s="16"/>
      <c r="J58" s="79"/>
      <c r="K58" s="79">
        <f t="shared" si="9"/>
        <v>0</v>
      </c>
      <c r="L58" s="16">
        <f>ROUND(E58*F58,2)</f>
        <v>0</v>
      </c>
      <c r="M58" s="16">
        <f>ROUND(H58*E58,2)</f>
        <v>0</v>
      </c>
      <c r="N58" s="16"/>
      <c r="O58" s="16">
        <f>ROUND(J58*E58,2)</f>
        <v>0</v>
      </c>
      <c r="P58" s="80">
        <f t="shared" si="10"/>
        <v>0</v>
      </c>
    </row>
    <row r="59" spans="1:23" s="17" customFormat="1" ht="18" customHeight="1" x14ac:dyDescent="0.2">
      <c r="A59" s="49"/>
      <c r="B59" s="56"/>
      <c r="C59" s="169" t="s">
        <v>535</v>
      </c>
      <c r="D59" s="166" t="s">
        <v>34</v>
      </c>
      <c r="E59" s="167">
        <v>6</v>
      </c>
      <c r="F59" s="16"/>
      <c r="G59" s="16"/>
      <c r="H59" s="16"/>
      <c r="I59" s="129"/>
      <c r="J59" s="16"/>
      <c r="K59" s="79">
        <f t="shared" si="9"/>
        <v>0</v>
      </c>
      <c r="L59" s="16"/>
      <c r="M59" s="16"/>
      <c r="N59" s="16">
        <f>ROUND(E59*I59,2)</f>
        <v>0</v>
      </c>
      <c r="O59" s="16"/>
      <c r="P59" s="80">
        <f t="shared" si="10"/>
        <v>0</v>
      </c>
    </row>
    <row r="60" spans="1:23" s="17" customFormat="1" ht="18" customHeight="1" x14ac:dyDescent="0.2">
      <c r="A60" s="49"/>
      <c r="B60" s="56"/>
      <c r="C60" s="169" t="s">
        <v>536</v>
      </c>
      <c r="D60" s="166" t="s">
        <v>34</v>
      </c>
      <c r="E60" s="167">
        <v>8</v>
      </c>
      <c r="F60" s="16"/>
      <c r="G60" s="16"/>
      <c r="H60" s="16"/>
      <c r="I60" s="129"/>
      <c r="J60" s="16"/>
      <c r="K60" s="79">
        <f t="shared" si="9"/>
        <v>0</v>
      </c>
      <c r="L60" s="16"/>
      <c r="M60" s="16"/>
      <c r="N60" s="16">
        <f>ROUND(E60*I60,2)</f>
        <v>0</v>
      </c>
      <c r="O60" s="16"/>
      <c r="P60" s="80">
        <f t="shared" si="10"/>
        <v>0</v>
      </c>
    </row>
    <row r="61" spans="1:23" s="17" customFormat="1" ht="18" customHeight="1" x14ac:dyDescent="0.2">
      <c r="A61" s="49">
        <v>14</v>
      </c>
      <c r="B61" s="56"/>
      <c r="C61" s="50" t="s">
        <v>537</v>
      </c>
      <c r="D61" s="166" t="s">
        <v>35</v>
      </c>
      <c r="E61" s="167">
        <v>8</v>
      </c>
      <c r="F61" s="16"/>
      <c r="G61" s="16"/>
      <c r="H61" s="16">
        <f>ROUND(F61*G61,2)</f>
        <v>0</v>
      </c>
      <c r="I61" s="16"/>
      <c r="J61" s="16"/>
      <c r="K61" s="79">
        <f t="shared" si="9"/>
        <v>0</v>
      </c>
      <c r="L61" s="16">
        <f>ROUND(E61*F61,2)</f>
        <v>0</v>
      </c>
      <c r="M61" s="16">
        <f>ROUND(H61*E61,2)</f>
        <v>0</v>
      </c>
      <c r="N61" s="16"/>
      <c r="O61" s="16">
        <f>ROUND(J61*E61,2)</f>
        <v>0</v>
      </c>
      <c r="P61" s="80">
        <f t="shared" si="10"/>
        <v>0</v>
      </c>
    </row>
    <row r="62" spans="1:23" s="17" customFormat="1" ht="38.25" x14ac:dyDescent="0.2">
      <c r="A62" s="49"/>
      <c r="B62" s="56"/>
      <c r="C62" s="169" t="s">
        <v>538</v>
      </c>
      <c r="D62" s="166" t="s">
        <v>34</v>
      </c>
      <c r="E62" s="167">
        <v>1</v>
      </c>
      <c r="F62" s="16"/>
      <c r="G62" s="16"/>
      <c r="H62" s="16"/>
      <c r="I62" s="129"/>
      <c r="J62" s="16"/>
      <c r="K62" s="79">
        <f t="shared" si="9"/>
        <v>0</v>
      </c>
      <c r="L62" s="16"/>
      <c r="M62" s="16"/>
      <c r="N62" s="16">
        <f>ROUND(E62*I62,2)</f>
        <v>0</v>
      </c>
      <c r="O62" s="16"/>
      <c r="P62" s="80">
        <f t="shared" si="10"/>
        <v>0</v>
      </c>
    </row>
    <row r="63" spans="1:23" s="17" customFormat="1" ht="25.5" x14ac:dyDescent="0.2">
      <c r="A63" s="49"/>
      <c r="B63" s="56"/>
      <c r="C63" s="169" t="s">
        <v>539</v>
      </c>
      <c r="D63" s="166" t="s">
        <v>34</v>
      </c>
      <c r="E63" s="167">
        <v>1</v>
      </c>
      <c r="F63" s="16"/>
      <c r="G63" s="16"/>
      <c r="H63" s="16"/>
      <c r="I63" s="129"/>
      <c r="J63" s="16"/>
      <c r="K63" s="79">
        <f t="shared" si="9"/>
        <v>0</v>
      </c>
      <c r="L63" s="16"/>
      <c r="M63" s="16"/>
      <c r="N63" s="16">
        <f>ROUND(E63*I63,2)</f>
        <v>0</v>
      </c>
      <c r="O63" s="16"/>
      <c r="P63" s="80">
        <f t="shared" si="10"/>
        <v>0</v>
      </c>
    </row>
    <row r="64" spans="1:23" s="17" customFormat="1" ht="25.5" x14ac:dyDescent="0.2">
      <c r="A64" s="49">
        <v>15</v>
      </c>
      <c r="B64" s="109"/>
      <c r="C64" s="20" t="s">
        <v>447</v>
      </c>
      <c r="D64" s="77" t="s">
        <v>31</v>
      </c>
      <c r="E64" s="95">
        <f>0.9*8</f>
        <v>7.2</v>
      </c>
      <c r="F64" s="16"/>
      <c r="G64" s="16"/>
      <c r="H64" s="16">
        <f>ROUND(F64*G64,2)</f>
        <v>0</v>
      </c>
      <c r="I64" s="16"/>
      <c r="J64" s="16"/>
      <c r="K64" s="79">
        <f t="shared" si="9"/>
        <v>0</v>
      </c>
      <c r="L64" s="16">
        <f>ROUND(E64*F64,2)</f>
        <v>0</v>
      </c>
      <c r="M64" s="16">
        <f>ROUND(H64*E64,2)</f>
        <v>0</v>
      </c>
      <c r="N64" s="16"/>
      <c r="O64" s="16">
        <f>ROUND(J64*E64,2)</f>
        <v>0</v>
      </c>
      <c r="P64" s="80">
        <f t="shared" si="10"/>
        <v>0</v>
      </c>
    </row>
    <row r="65" spans="1:23" s="17" customFormat="1" ht="25.5" x14ac:dyDescent="0.2">
      <c r="A65" s="49"/>
      <c r="B65" s="56"/>
      <c r="C65" s="142" t="s">
        <v>540</v>
      </c>
      <c r="D65" s="77" t="s">
        <v>35</v>
      </c>
      <c r="E65" s="95">
        <v>8</v>
      </c>
      <c r="F65" s="16"/>
      <c r="G65" s="16"/>
      <c r="H65" s="16"/>
      <c r="I65" s="16"/>
      <c r="J65" s="16"/>
      <c r="K65" s="79">
        <f t="shared" si="9"/>
        <v>0</v>
      </c>
      <c r="L65" s="16"/>
      <c r="M65" s="16"/>
      <c r="N65" s="16">
        <f>ROUND(E65*I65,2)</f>
        <v>0</v>
      </c>
      <c r="O65" s="16"/>
      <c r="P65" s="80">
        <f t="shared" si="10"/>
        <v>0</v>
      </c>
    </row>
    <row r="66" spans="1:23" s="17" customFormat="1" ht="18" customHeight="1" x14ac:dyDescent="0.2">
      <c r="A66" s="49"/>
      <c r="B66" s="56"/>
      <c r="C66" s="142" t="s">
        <v>413</v>
      </c>
      <c r="D66" s="77" t="s">
        <v>34</v>
      </c>
      <c r="E66" s="97">
        <v>1</v>
      </c>
      <c r="F66" s="16"/>
      <c r="G66" s="16"/>
      <c r="H66" s="16"/>
      <c r="I66" s="16"/>
      <c r="J66" s="16"/>
      <c r="K66" s="79">
        <f t="shared" si="9"/>
        <v>0</v>
      </c>
      <c r="L66" s="16"/>
      <c r="M66" s="16"/>
      <c r="N66" s="16">
        <f>ROUND(E66*I66,2)</f>
        <v>0</v>
      </c>
      <c r="O66" s="16"/>
      <c r="P66" s="80">
        <f t="shared" si="10"/>
        <v>0</v>
      </c>
    </row>
    <row r="67" spans="1:23" s="17" customFormat="1" ht="25.5" x14ac:dyDescent="0.2">
      <c r="A67" s="49">
        <v>16</v>
      </c>
      <c r="B67" s="109"/>
      <c r="C67" s="20" t="s">
        <v>463</v>
      </c>
      <c r="D67" s="77" t="s">
        <v>30</v>
      </c>
      <c r="E67" s="78">
        <v>3</v>
      </c>
      <c r="F67" s="16"/>
      <c r="G67" s="16"/>
      <c r="H67" s="16">
        <f>ROUND(F67*G67,2)</f>
        <v>0</v>
      </c>
      <c r="I67" s="16"/>
      <c r="J67" s="16"/>
      <c r="K67" s="79">
        <f t="shared" si="9"/>
        <v>0</v>
      </c>
      <c r="L67" s="16">
        <f>ROUND(E67*F67,2)</f>
        <v>0</v>
      </c>
      <c r="M67" s="16">
        <f>ROUND(H67*E67,2)</f>
        <v>0</v>
      </c>
      <c r="N67" s="16"/>
      <c r="O67" s="16">
        <f>ROUND(J67*E67,2)</f>
        <v>0</v>
      </c>
      <c r="P67" s="80">
        <f t="shared" si="10"/>
        <v>0</v>
      </c>
    </row>
    <row r="68" spans="1:23" s="17" customFormat="1" ht="18" customHeight="1" x14ac:dyDescent="0.2">
      <c r="A68" s="49"/>
      <c r="B68" s="56"/>
      <c r="C68" s="142" t="s">
        <v>541</v>
      </c>
      <c r="D68" s="77" t="s">
        <v>30</v>
      </c>
      <c r="E68" s="78">
        <v>2</v>
      </c>
      <c r="F68" s="16"/>
      <c r="G68" s="16"/>
      <c r="H68" s="16"/>
      <c r="I68" s="16"/>
      <c r="J68" s="16"/>
      <c r="K68" s="79">
        <f t="shared" si="9"/>
        <v>0</v>
      </c>
      <c r="L68" s="16"/>
      <c r="M68" s="16"/>
      <c r="N68" s="16">
        <f>ROUND(E68*I68,2)</f>
        <v>0</v>
      </c>
      <c r="O68" s="16"/>
      <c r="P68" s="80">
        <f t="shared" si="10"/>
        <v>0</v>
      </c>
    </row>
    <row r="69" spans="1:23" s="17" customFormat="1" ht="18" customHeight="1" x14ac:dyDescent="0.2">
      <c r="A69" s="49"/>
      <c r="B69" s="56"/>
      <c r="C69" s="142" t="s">
        <v>542</v>
      </c>
      <c r="D69" s="77" t="s">
        <v>30</v>
      </c>
      <c r="E69" s="78">
        <v>1</v>
      </c>
      <c r="F69" s="16"/>
      <c r="G69" s="16"/>
      <c r="H69" s="16"/>
      <c r="I69" s="16"/>
      <c r="J69" s="16"/>
      <c r="K69" s="79">
        <f t="shared" si="9"/>
        <v>0</v>
      </c>
      <c r="L69" s="16"/>
      <c r="M69" s="16"/>
      <c r="N69" s="16">
        <f>ROUND(E69*I69,2)</f>
        <v>0</v>
      </c>
      <c r="O69" s="16"/>
      <c r="P69" s="80">
        <f t="shared" si="10"/>
        <v>0</v>
      </c>
    </row>
    <row r="70" spans="1:23" s="17" customFormat="1" ht="25.5" x14ac:dyDescent="0.2">
      <c r="A70" s="49">
        <v>17</v>
      </c>
      <c r="B70" s="56"/>
      <c r="C70" s="50" t="s">
        <v>544</v>
      </c>
      <c r="D70" s="166" t="s">
        <v>34</v>
      </c>
      <c r="E70" s="167">
        <v>1</v>
      </c>
      <c r="F70" s="16"/>
      <c r="G70" s="16"/>
      <c r="H70" s="16">
        <f>ROUND(F70*G70,2)</f>
        <v>0</v>
      </c>
      <c r="I70" s="129"/>
      <c r="J70" s="79"/>
      <c r="K70" s="79">
        <f t="shared" si="9"/>
        <v>0</v>
      </c>
      <c r="L70" s="16">
        <f>ROUND(E70*F70,2)</f>
        <v>0</v>
      </c>
      <c r="M70" s="16">
        <f>ROUND(H70*E70,2)</f>
        <v>0</v>
      </c>
      <c r="N70" s="16">
        <f>ROUND(E70*I70,2)</f>
        <v>0</v>
      </c>
      <c r="O70" s="16">
        <f>ROUND(J70*E70,2)</f>
        <v>0</v>
      </c>
      <c r="P70" s="80">
        <f t="shared" si="10"/>
        <v>0</v>
      </c>
    </row>
    <row r="71" spans="1:23" s="51" customFormat="1" ht="18" customHeight="1" x14ac:dyDescent="0.2">
      <c r="A71" s="19">
        <v>18</v>
      </c>
      <c r="B71" s="20"/>
      <c r="C71" s="20" t="s">
        <v>0</v>
      </c>
      <c r="D71" s="77" t="s">
        <v>35</v>
      </c>
      <c r="E71" s="95">
        <v>26</v>
      </c>
      <c r="F71" s="16"/>
      <c r="G71" s="16"/>
      <c r="H71" s="16">
        <f>ROUND(F71*G71,2)</f>
        <v>0</v>
      </c>
      <c r="I71" s="16"/>
      <c r="J71" s="16"/>
      <c r="K71" s="79">
        <f t="shared" si="9"/>
        <v>0</v>
      </c>
      <c r="L71" s="16">
        <f>ROUND(E71*F71,2)</f>
        <v>0</v>
      </c>
      <c r="M71" s="16">
        <f>ROUND(H71*E71,2)</f>
        <v>0</v>
      </c>
      <c r="N71" s="16"/>
      <c r="O71" s="16">
        <f>ROUND(J71*E71,2)</f>
        <v>0</v>
      </c>
      <c r="P71" s="80">
        <f t="shared" si="10"/>
        <v>0</v>
      </c>
      <c r="R71" s="101"/>
      <c r="S71" s="101"/>
      <c r="T71" s="101"/>
      <c r="U71" s="101"/>
      <c r="V71" s="101"/>
      <c r="W71" s="101"/>
    </row>
    <row r="72" spans="1:23" s="51" customFormat="1" ht="18" customHeight="1" x14ac:dyDescent="0.2">
      <c r="A72" s="19">
        <v>19</v>
      </c>
      <c r="B72" s="20"/>
      <c r="C72" s="20" t="s">
        <v>89</v>
      </c>
      <c r="D72" s="77" t="s">
        <v>34</v>
      </c>
      <c r="E72" s="97">
        <v>1</v>
      </c>
      <c r="F72" s="16"/>
      <c r="G72" s="16"/>
      <c r="H72" s="16"/>
      <c r="I72" s="16"/>
      <c r="J72" s="16"/>
      <c r="K72" s="79">
        <f t="shared" si="9"/>
        <v>0</v>
      </c>
      <c r="L72" s="16"/>
      <c r="M72" s="16"/>
      <c r="N72" s="16">
        <f>ROUND(E72*I72,2)</f>
        <v>0</v>
      </c>
      <c r="O72" s="16"/>
      <c r="P72" s="80">
        <f t="shared" si="10"/>
        <v>0</v>
      </c>
      <c r="R72" s="101"/>
      <c r="S72" s="101"/>
      <c r="T72" s="101"/>
      <c r="U72" s="101"/>
      <c r="V72" s="101"/>
      <c r="W72" s="101"/>
    </row>
    <row r="73" spans="1:23" s="51" customFormat="1" ht="26.25" thickBot="1" x14ac:dyDescent="0.25">
      <c r="A73" s="19">
        <v>20</v>
      </c>
      <c r="B73" s="56"/>
      <c r="C73" s="20" t="s">
        <v>543</v>
      </c>
      <c r="D73" s="77" t="s">
        <v>34</v>
      </c>
      <c r="E73" s="78">
        <v>1</v>
      </c>
      <c r="F73" s="16"/>
      <c r="G73" s="16"/>
      <c r="H73" s="16"/>
      <c r="I73" s="16"/>
      <c r="J73" s="16"/>
      <c r="K73" s="79">
        <f t="shared" si="9"/>
        <v>0</v>
      </c>
      <c r="L73" s="16"/>
      <c r="M73" s="16"/>
      <c r="N73" s="16">
        <f>ROUND(E73*I73,2)</f>
        <v>0</v>
      </c>
      <c r="O73" s="16"/>
      <c r="P73" s="80">
        <f t="shared" si="10"/>
        <v>0</v>
      </c>
      <c r="R73" s="101"/>
      <c r="S73" s="101"/>
      <c r="T73" s="101"/>
      <c r="U73" s="101"/>
      <c r="V73" s="101"/>
      <c r="W73" s="101"/>
    </row>
    <row r="74" spans="1:23" s="17" customFormat="1" ht="18" customHeight="1" thickBot="1" x14ac:dyDescent="0.25">
      <c r="A74" s="58"/>
      <c r="B74" s="60"/>
      <c r="C74" s="60" t="s">
        <v>10</v>
      </c>
      <c r="D74" s="81"/>
      <c r="E74" s="82"/>
      <c r="F74" s="61"/>
      <c r="G74" s="61"/>
      <c r="H74" s="61"/>
      <c r="I74" s="61"/>
      <c r="J74" s="61"/>
      <c r="K74" s="61"/>
      <c r="L74" s="61">
        <f>SUM(L14:L73)</f>
        <v>0</v>
      </c>
      <c r="M74" s="61">
        <f>SUM(M14:M73)</f>
        <v>0</v>
      </c>
      <c r="N74" s="61">
        <f>SUM(N14:N73)</f>
        <v>0</v>
      </c>
      <c r="O74" s="61">
        <f>SUM(O14:O73)</f>
        <v>0</v>
      </c>
      <c r="P74" s="61">
        <f>SUM(P14:P73)</f>
        <v>0</v>
      </c>
    </row>
    <row r="75" spans="1:23" ht="18" customHeight="1" thickBot="1" x14ac:dyDescent="0.25">
      <c r="A75" s="25"/>
      <c r="B75" s="25"/>
      <c r="C75" s="25"/>
      <c r="D75" s="83"/>
      <c r="E75" s="83"/>
      <c r="F75" s="83"/>
      <c r="G75" s="83"/>
      <c r="H75" s="83"/>
      <c r="I75" s="34"/>
      <c r="J75" s="26"/>
      <c r="K75" s="26" t="s">
        <v>76</v>
      </c>
      <c r="L75" s="139"/>
      <c r="M75" s="84"/>
      <c r="N75" s="16">
        <f>ROUND(N74*0.05,2)</f>
        <v>0</v>
      </c>
      <c r="O75" s="85"/>
      <c r="P75" s="85"/>
    </row>
    <row r="76" spans="1:23" ht="21" customHeight="1" thickBot="1" x14ac:dyDescent="0.25">
      <c r="A76" s="25"/>
      <c r="B76" s="25"/>
      <c r="C76" s="25"/>
      <c r="D76" s="83"/>
      <c r="E76" s="83"/>
      <c r="F76" s="83"/>
      <c r="G76" s="83"/>
      <c r="H76" s="83"/>
      <c r="I76" s="34"/>
      <c r="J76" s="27"/>
      <c r="K76" s="27"/>
      <c r="L76" s="27" t="s">
        <v>18</v>
      </c>
      <c r="M76" s="86">
        <f>M75+M74</f>
        <v>0</v>
      </c>
      <c r="N76" s="86">
        <f>N75+N74</f>
        <v>0</v>
      </c>
      <c r="O76" s="86">
        <f>O75+O74</f>
        <v>0</v>
      </c>
      <c r="P76" s="86">
        <f>SUM(M76:O76)</f>
        <v>0</v>
      </c>
    </row>
    <row r="78" spans="1:23" ht="14.25" x14ac:dyDescent="0.2">
      <c r="B78" s="71" t="s">
        <v>12</v>
      </c>
      <c r="C78" s="71"/>
      <c r="D78" s="33" t="s">
        <v>74</v>
      </c>
      <c r="G78" s="33"/>
      <c r="H78" s="33" t="s">
        <v>19</v>
      </c>
      <c r="I78" s="34"/>
      <c r="J78" s="33"/>
      <c r="K78" s="33"/>
      <c r="M78" s="33"/>
    </row>
    <row r="79" spans="1:23" ht="14.25" x14ac:dyDescent="0.2">
      <c r="D79" s="35" t="s">
        <v>75</v>
      </c>
      <c r="J79" s="30"/>
    </row>
    <row r="80" spans="1:23" ht="14.25" x14ac:dyDescent="0.2">
      <c r="B80" s="35"/>
    </row>
  </sheetData>
  <mergeCells count="7">
    <mergeCell ref="L11:P12"/>
    <mergeCell ref="A11:A13"/>
    <mergeCell ref="B11:B13"/>
    <mergeCell ref="C11:C13"/>
    <mergeCell ref="D11:D13"/>
    <mergeCell ref="E11:E13"/>
    <mergeCell ref="F11:K12"/>
  </mergeCells>
  <phoneticPr fontId="26" type="noConversion"/>
  <pageMargins left="0.75000000000000011" right="0.75000000000000011" top="1" bottom="1" header="0.5" footer="0.5"/>
  <pageSetup paperSize="9" scale="73" fitToHeight="4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W143"/>
  <sheetViews>
    <sheetView topLeftCell="A34" workbookViewId="0">
      <selection activeCell="G127" sqref="G127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8" width="9.28515625" style="36" customWidth="1"/>
    <col min="9" max="9" width="9.28515625" style="181" customWidth="1"/>
    <col min="10" max="11" width="9.140625" style="36"/>
    <col min="12" max="12" width="10.42578125" style="36" customWidth="1"/>
    <col min="13" max="13" width="10.140625" style="36" bestFit="1" customWidth="1"/>
    <col min="14" max="16" width="11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714</v>
      </c>
      <c r="D1" s="36"/>
      <c r="E1" s="3"/>
      <c r="F1" s="3"/>
      <c r="G1" s="3"/>
      <c r="H1" s="3"/>
      <c r="I1" s="10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50</v>
      </c>
      <c r="B2" s="6"/>
      <c r="C2" s="6"/>
      <c r="D2" s="3"/>
      <c r="E2" s="3"/>
      <c r="F2" s="3"/>
      <c r="G2" s="3"/>
      <c r="H2" s="3"/>
      <c r="I2" s="10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"/>
      <c r="I3" s="10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'Obj.1-1'!A4</f>
        <v>Objekta nosaukums: Dzīvojamā ēka. Fasādes un 1.stāvs</v>
      </c>
      <c r="B4" s="8"/>
      <c r="C4" s="8"/>
      <c r="D4" s="36"/>
      <c r="E4" s="3"/>
      <c r="F4" s="3"/>
      <c r="G4" s="3"/>
      <c r="H4" s="3"/>
      <c r="I4" s="10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'Lok.1-0'!A4</f>
        <v>Būves adrese: Baznīcas ielā 30, Kuldīgā</v>
      </c>
      <c r="B5" s="8"/>
      <c r="C5" s="8"/>
      <c r="D5" s="36"/>
      <c r="E5" s="3"/>
      <c r="F5" s="3"/>
      <c r="G5" s="3"/>
      <c r="H5" s="3"/>
      <c r="I5" s="10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>
        <f>'Lok.1-0'!A5</f>
        <v>0</v>
      </c>
      <c r="B6" s="6"/>
      <c r="C6" s="6"/>
      <c r="D6" s="3"/>
      <c r="E6" s="3"/>
      <c r="F6" s="3"/>
      <c r="G6" s="3"/>
      <c r="H6" s="3"/>
      <c r="I6" s="10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92</v>
      </c>
      <c r="B7" s="8"/>
      <c r="C7" s="8"/>
      <c r="D7" s="36"/>
      <c r="E7" s="3"/>
      <c r="F7" s="3"/>
      <c r="G7" s="3"/>
      <c r="H7" s="3"/>
      <c r="I7" s="10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10"/>
      <c r="J8" s="3"/>
      <c r="K8" s="3"/>
      <c r="L8" s="7" t="s">
        <v>40</v>
      </c>
      <c r="M8" s="3"/>
      <c r="N8" s="41"/>
      <c r="O8" s="73">
        <f>P139</f>
        <v>0</v>
      </c>
      <c r="P8" s="3"/>
    </row>
    <row r="9" spans="1:16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10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10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95" t="s">
        <v>14</v>
      </c>
      <c r="B11" s="195" t="s">
        <v>9</v>
      </c>
      <c r="C11" s="195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16" s="13" customFormat="1" ht="12.75" customHeight="1" x14ac:dyDescent="0.2">
      <c r="A12" s="196"/>
      <c r="B12" s="196"/>
      <c r="C12" s="196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16" s="13" customFormat="1" ht="34.5" thickBot="1" x14ac:dyDescent="0.25">
      <c r="A13" s="197"/>
      <c r="B13" s="197"/>
      <c r="C13" s="197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117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16" s="157" customFormat="1" ht="18" customHeight="1" x14ac:dyDescent="0.2">
      <c r="A14" s="159"/>
      <c r="B14" s="163"/>
      <c r="C14" s="94" t="s">
        <v>556</v>
      </c>
      <c r="D14" s="161"/>
      <c r="E14" s="162"/>
      <c r="F14" s="154"/>
      <c r="G14" s="154"/>
      <c r="H14" s="154"/>
      <c r="I14" s="154"/>
      <c r="J14" s="160"/>
      <c r="K14" s="160"/>
      <c r="L14" s="154"/>
      <c r="M14" s="154"/>
      <c r="N14" s="154"/>
      <c r="O14" s="154"/>
      <c r="P14" s="156"/>
    </row>
    <row r="15" spans="1:16" s="157" customFormat="1" ht="18" customHeight="1" x14ac:dyDescent="0.2">
      <c r="A15" s="151"/>
      <c r="B15" s="158"/>
      <c r="C15" s="134" t="s">
        <v>585</v>
      </c>
      <c r="D15" s="152"/>
      <c r="E15" s="153"/>
      <c r="F15" s="154"/>
      <c r="G15" s="154"/>
      <c r="H15" s="154"/>
      <c r="I15" s="154"/>
      <c r="J15" s="155"/>
      <c r="K15" s="155"/>
      <c r="L15" s="154"/>
      <c r="M15" s="154"/>
      <c r="N15" s="154"/>
      <c r="O15" s="154"/>
      <c r="P15" s="156"/>
    </row>
    <row r="16" spans="1:16" s="157" customFormat="1" ht="18" customHeight="1" x14ac:dyDescent="0.2">
      <c r="A16" s="151"/>
      <c r="B16" s="158"/>
      <c r="C16" s="144" t="s">
        <v>557</v>
      </c>
      <c r="D16" s="152"/>
      <c r="E16" s="153"/>
      <c r="F16" s="154"/>
      <c r="G16" s="154"/>
      <c r="H16" s="154"/>
      <c r="I16" s="154"/>
      <c r="J16" s="155"/>
      <c r="K16" s="155"/>
      <c r="L16" s="154"/>
      <c r="M16" s="154"/>
      <c r="N16" s="154"/>
      <c r="O16" s="154"/>
      <c r="P16" s="156"/>
    </row>
    <row r="17" spans="1:16" s="103" customFormat="1" ht="25.5" x14ac:dyDescent="0.2">
      <c r="A17" s="135">
        <v>1</v>
      </c>
      <c r="B17" s="136"/>
      <c r="C17" s="170" t="s">
        <v>558</v>
      </c>
      <c r="D17" s="171" t="s">
        <v>34</v>
      </c>
      <c r="E17" s="78">
        <v>1</v>
      </c>
      <c r="F17" s="90"/>
      <c r="G17" s="90"/>
      <c r="H17" s="90">
        <f>ROUND(F17*G17,2)</f>
        <v>0</v>
      </c>
      <c r="I17" s="16"/>
      <c r="J17" s="91"/>
      <c r="K17" s="91">
        <f>J17+I17+H17</f>
        <v>0</v>
      </c>
      <c r="L17" s="90">
        <f>ROUND(E17*F17,2)</f>
        <v>0</v>
      </c>
      <c r="M17" s="90">
        <f>ROUND(H17*E17,2)</f>
        <v>0</v>
      </c>
      <c r="N17" s="90">
        <f>ROUND(E17*I17,2)</f>
        <v>0</v>
      </c>
      <c r="O17" s="90">
        <f>ROUND(J17*E17,2)</f>
        <v>0</v>
      </c>
      <c r="P17" s="92">
        <f>M17+N17+O17</f>
        <v>0</v>
      </c>
    </row>
    <row r="18" spans="1:16" s="104" customFormat="1" ht="51" x14ac:dyDescent="0.2">
      <c r="A18" s="19"/>
      <c r="B18" s="56"/>
      <c r="C18" s="142" t="s">
        <v>740</v>
      </c>
      <c r="D18" s="77" t="s">
        <v>30</v>
      </c>
      <c r="E18" s="77">
        <v>1</v>
      </c>
      <c r="F18" s="79"/>
      <c r="G18" s="79"/>
      <c r="H18" s="79"/>
      <c r="I18" s="154"/>
      <c r="J18" s="79"/>
      <c r="K18" s="79"/>
      <c r="L18" s="79"/>
      <c r="M18" s="79"/>
      <c r="N18" s="79"/>
      <c r="O18" s="79"/>
      <c r="P18" s="105"/>
    </row>
    <row r="19" spans="1:16" s="104" customFormat="1" ht="38.25" x14ac:dyDescent="0.2">
      <c r="A19" s="19"/>
      <c r="B19" s="56"/>
      <c r="C19" s="142" t="s">
        <v>560</v>
      </c>
      <c r="D19" s="77" t="s">
        <v>30</v>
      </c>
      <c r="E19" s="77">
        <v>1</v>
      </c>
      <c r="F19" s="79"/>
      <c r="G19" s="79"/>
      <c r="H19" s="79"/>
      <c r="I19" s="154"/>
      <c r="J19" s="79"/>
      <c r="K19" s="79"/>
      <c r="L19" s="79"/>
      <c r="M19" s="79"/>
      <c r="N19" s="79"/>
      <c r="O19" s="79"/>
      <c r="P19" s="105"/>
    </row>
    <row r="20" spans="1:16" s="104" customFormat="1" ht="38.25" x14ac:dyDescent="0.2">
      <c r="A20" s="19"/>
      <c r="B20" s="56"/>
      <c r="C20" s="142" t="s">
        <v>559</v>
      </c>
      <c r="D20" s="77" t="s">
        <v>30</v>
      </c>
      <c r="E20" s="77">
        <v>1</v>
      </c>
      <c r="F20" s="79"/>
      <c r="G20" s="79"/>
      <c r="H20" s="79"/>
      <c r="I20" s="154"/>
      <c r="J20" s="79"/>
      <c r="K20" s="79"/>
      <c r="L20" s="79"/>
      <c r="M20" s="79"/>
      <c r="N20" s="79"/>
      <c r="O20" s="79"/>
      <c r="P20" s="105"/>
    </row>
    <row r="21" spans="1:16" s="104" customFormat="1" ht="38.25" x14ac:dyDescent="0.2">
      <c r="A21" s="19"/>
      <c r="B21" s="56"/>
      <c r="C21" s="142" t="s">
        <v>561</v>
      </c>
      <c r="D21" s="77" t="s">
        <v>30</v>
      </c>
      <c r="E21" s="77">
        <v>1</v>
      </c>
      <c r="F21" s="79"/>
      <c r="G21" s="79"/>
      <c r="H21" s="79"/>
      <c r="I21" s="154"/>
      <c r="J21" s="79"/>
      <c r="K21" s="79"/>
      <c r="L21" s="79"/>
      <c r="M21" s="79"/>
      <c r="N21" s="79"/>
      <c r="O21" s="79"/>
      <c r="P21" s="105"/>
    </row>
    <row r="22" spans="1:16" s="104" customFormat="1" ht="38.25" x14ac:dyDescent="0.2">
      <c r="A22" s="19"/>
      <c r="B22" s="56"/>
      <c r="C22" s="142" t="s">
        <v>562</v>
      </c>
      <c r="D22" s="77" t="s">
        <v>30</v>
      </c>
      <c r="E22" s="77">
        <v>6</v>
      </c>
      <c r="F22" s="79"/>
      <c r="G22" s="79"/>
      <c r="H22" s="79"/>
      <c r="I22" s="154"/>
      <c r="J22" s="79"/>
      <c r="K22" s="79"/>
      <c r="L22" s="79"/>
      <c r="M22" s="79"/>
      <c r="N22" s="79"/>
      <c r="O22" s="79"/>
      <c r="P22" s="105"/>
    </row>
    <row r="23" spans="1:16" s="104" customFormat="1" ht="38.25" x14ac:dyDescent="0.2">
      <c r="A23" s="19"/>
      <c r="B23" s="56"/>
      <c r="C23" s="142" t="s">
        <v>563</v>
      </c>
      <c r="D23" s="77" t="s">
        <v>30</v>
      </c>
      <c r="E23" s="77">
        <v>1</v>
      </c>
      <c r="F23" s="79"/>
      <c r="G23" s="79"/>
      <c r="H23" s="79"/>
      <c r="I23" s="154"/>
      <c r="J23" s="79"/>
      <c r="K23" s="79"/>
      <c r="L23" s="79"/>
      <c r="M23" s="79"/>
      <c r="N23" s="79"/>
      <c r="O23" s="79"/>
      <c r="P23" s="105"/>
    </row>
    <row r="24" spans="1:16" s="104" customFormat="1" ht="38.25" x14ac:dyDescent="0.2">
      <c r="A24" s="19"/>
      <c r="B24" s="56"/>
      <c r="C24" s="142" t="s">
        <v>564</v>
      </c>
      <c r="D24" s="77" t="s">
        <v>30</v>
      </c>
      <c r="E24" s="77">
        <v>1</v>
      </c>
      <c r="F24" s="79"/>
      <c r="G24" s="79"/>
      <c r="H24" s="79"/>
      <c r="I24" s="154"/>
      <c r="J24" s="79"/>
      <c r="K24" s="79"/>
      <c r="L24" s="79"/>
      <c r="M24" s="79"/>
      <c r="N24" s="79"/>
      <c r="O24" s="79"/>
      <c r="P24" s="105"/>
    </row>
    <row r="25" spans="1:16" s="104" customFormat="1" ht="38.25" x14ac:dyDescent="0.2">
      <c r="A25" s="19"/>
      <c r="B25" s="56"/>
      <c r="C25" s="142" t="s">
        <v>565</v>
      </c>
      <c r="D25" s="77" t="s">
        <v>30</v>
      </c>
      <c r="E25" s="77">
        <v>9</v>
      </c>
      <c r="F25" s="79"/>
      <c r="G25" s="79"/>
      <c r="H25" s="79"/>
      <c r="I25" s="154"/>
      <c r="J25" s="79"/>
      <c r="K25" s="79"/>
      <c r="L25" s="79"/>
      <c r="M25" s="79"/>
      <c r="N25" s="79"/>
      <c r="O25" s="79"/>
      <c r="P25" s="105"/>
    </row>
    <row r="26" spans="1:16" s="104" customFormat="1" ht="51" x14ac:dyDescent="0.2">
      <c r="A26" s="19"/>
      <c r="B26" s="56"/>
      <c r="C26" s="142" t="s">
        <v>566</v>
      </c>
      <c r="D26" s="77" t="s">
        <v>30</v>
      </c>
      <c r="E26" s="77">
        <v>1</v>
      </c>
      <c r="F26" s="79"/>
      <c r="G26" s="79"/>
      <c r="H26" s="79"/>
      <c r="I26" s="154"/>
      <c r="J26" s="79"/>
      <c r="K26" s="79"/>
      <c r="L26" s="79"/>
      <c r="M26" s="79"/>
      <c r="N26" s="79"/>
      <c r="O26" s="79"/>
      <c r="P26" s="105"/>
    </row>
    <row r="27" spans="1:16" s="104" customFormat="1" ht="51" x14ac:dyDescent="0.2">
      <c r="A27" s="19"/>
      <c r="B27" s="56"/>
      <c r="C27" s="142" t="s">
        <v>567</v>
      </c>
      <c r="D27" s="77" t="s">
        <v>30</v>
      </c>
      <c r="E27" s="77">
        <v>4</v>
      </c>
      <c r="F27" s="79"/>
      <c r="G27" s="79"/>
      <c r="H27" s="79"/>
      <c r="I27" s="154"/>
      <c r="J27" s="79"/>
      <c r="K27" s="79"/>
      <c r="L27" s="79"/>
      <c r="M27" s="79"/>
      <c r="N27" s="79"/>
      <c r="O27" s="79"/>
      <c r="P27" s="105"/>
    </row>
    <row r="28" spans="1:16" s="104" customFormat="1" ht="51" x14ac:dyDescent="0.2">
      <c r="A28" s="19"/>
      <c r="B28" s="56"/>
      <c r="C28" s="142" t="s">
        <v>568</v>
      </c>
      <c r="D28" s="77" t="s">
        <v>30</v>
      </c>
      <c r="E28" s="77">
        <v>1</v>
      </c>
      <c r="F28" s="79"/>
      <c r="G28" s="79"/>
      <c r="H28" s="79"/>
      <c r="I28" s="154"/>
      <c r="J28" s="79"/>
      <c r="K28" s="79"/>
      <c r="L28" s="79"/>
      <c r="M28" s="79"/>
      <c r="N28" s="79"/>
      <c r="O28" s="79"/>
      <c r="P28" s="105"/>
    </row>
    <row r="29" spans="1:16" s="104" customFormat="1" ht="38.25" x14ac:dyDescent="0.2">
      <c r="A29" s="19"/>
      <c r="B29" s="56"/>
      <c r="C29" s="142" t="s">
        <v>569</v>
      </c>
      <c r="D29" s="77" t="s">
        <v>30</v>
      </c>
      <c r="E29" s="77">
        <v>1</v>
      </c>
      <c r="F29" s="79"/>
      <c r="G29" s="79"/>
      <c r="H29" s="79"/>
      <c r="I29" s="154"/>
      <c r="J29" s="79"/>
      <c r="K29" s="79"/>
      <c r="L29" s="79"/>
      <c r="M29" s="79"/>
      <c r="N29" s="79"/>
      <c r="O29" s="79"/>
      <c r="P29" s="105"/>
    </row>
    <row r="30" spans="1:16" s="104" customFormat="1" ht="38.25" x14ac:dyDescent="0.2">
      <c r="A30" s="19"/>
      <c r="B30" s="56"/>
      <c r="C30" s="142" t="s">
        <v>570</v>
      </c>
      <c r="D30" s="77" t="s">
        <v>30</v>
      </c>
      <c r="E30" s="77">
        <v>3</v>
      </c>
      <c r="F30" s="79"/>
      <c r="G30" s="79"/>
      <c r="H30" s="79"/>
      <c r="I30" s="154"/>
      <c r="J30" s="79"/>
      <c r="K30" s="79"/>
      <c r="L30" s="79"/>
      <c r="M30" s="79"/>
      <c r="N30" s="79"/>
      <c r="O30" s="79"/>
      <c r="P30" s="105"/>
    </row>
    <row r="31" spans="1:16" s="104" customFormat="1" ht="38.25" x14ac:dyDescent="0.2">
      <c r="A31" s="19"/>
      <c r="B31" s="56"/>
      <c r="C31" s="142" t="s">
        <v>571</v>
      </c>
      <c r="D31" s="77" t="s">
        <v>30</v>
      </c>
      <c r="E31" s="77">
        <v>2</v>
      </c>
      <c r="F31" s="79"/>
      <c r="G31" s="79"/>
      <c r="H31" s="79"/>
      <c r="I31" s="154"/>
      <c r="J31" s="79"/>
      <c r="K31" s="79"/>
      <c r="L31" s="79"/>
      <c r="M31" s="79"/>
      <c r="N31" s="79"/>
      <c r="O31" s="79"/>
      <c r="P31" s="105"/>
    </row>
    <row r="32" spans="1:16" s="104" customFormat="1" ht="38.25" x14ac:dyDescent="0.2">
      <c r="A32" s="19"/>
      <c r="B32" s="56"/>
      <c r="C32" s="142" t="s">
        <v>572</v>
      </c>
      <c r="D32" s="77" t="s">
        <v>30</v>
      </c>
      <c r="E32" s="77">
        <v>1</v>
      </c>
      <c r="F32" s="79"/>
      <c r="G32" s="79"/>
      <c r="H32" s="79"/>
      <c r="I32" s="154"/>
      <c r="J32" s="79"/>
      <c r="K32" s="79"/>
      <c r="L32" s="79"/>
      <c r="M32" s="79"/>
      <c r="N32" s="79"/>
      <c r="O32" s="79"/>
      <c r="P32" s="105"/>
    </row>
    <row r="33" spans="1:16" s="104" customFormat="1" ht="38.25" x14ac:dyDescent="0.2">
      <c r="A33" s="19"/>
      <c r="B33" s="56"/>
      <c r="C33" s="142" t="s">
        <v>573</v>
      </c>
      <c r="D33" s="77" t="s">
        <v>30</v>
      </c>
      <c r="E33" s="77">
        <v>1</v>
      </c>
      <c r="F33" s="79"/>
      <c r="G33" s="79"/>
      <c r="H33" s="79"/>
      <c r="I33" s="154"/>
      <c r="J33" s="79"/>
      <c r="K33" s="79"/>
      <c r="L33" s="79"/>
      <c r="M33" s="79"/>
      <c r="N33" s="79"/>
      <c r="O33" s="79"/>
      <c r="P33" s="105"/>
    </row>
    <row r="34" spans="1:16" s="104" customFormat="1" ht="18" customHeight="1" x14ac:dyDescent="0.2">
      <c r="A34" s="19"/>
      <c r="B34" s="56"/>
      <c r="C34" s="142" t="s">
        <v>574</v>
      </c>
      <c r="D34" s="77" t="s">
        <v>34</v>
      </c>
      <c r="E34" s="77">
        <v>1</v>
      </c>
      <c r="F34" s="79"/>
      <c r="G34" s="79"/>
      <c r="H34" s="79"/>
      <c r="I34" s="154"/>
      <c r="J34" s="79"/>
      <c r="K34" s="79"/>
      <c r="L34" s="79"/>
      <c r="M34" s="79"/>
      <c r="N34" s="79"/>
      <c r="O34" s="79"/>
      <c r="P34" s="105"/>
    </row>
    <row r="35" spans="1:16" s="104" customFormat="1" ht="18" customHeight="1" x14ac:dyDescent="0.2">
      <c r="A35" s="19"/>
      <c r="B35" s="56"/>
      <c r="C35" s="142" t="s">
        <v>575</v>
      </c>
      <c r="D35" s="77" t="s">
        <v>30</v>
      </c>
      <c r="E35" s="77">
        <v>1</v>
      </c>
      <c r="F35" s="79"/>
      <c r="G35" s="79"/>
      <c r="H35" s="79"/>
      <c r="I35" s="154"/>
      <c r="J35" s="79"/>
      <c r="K35" s="79"/>
      <c r="L35" s="79"/>
      <c r="M35" s="79"/>
      <c r="N35" s="79"/>
      <c r="O35" s="79"/>
      <c r="P35" s="105"/>
    </row>
    <row r="36" spans="1:16" s="104" customFormat="1" ht="18" customHeight="1" x14ac:dyDescent="0.2">
      <c r="A36" s="19"/>
      <c r="B36" s="56"/>
      <c r="C36" s="144" t="s">
        <v>576</v>
      </c>
      <c r="D36" s="77"/>
      <c r="E36" s="78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105"/>
    </row>
    <row r="37" spans="1:16" s="104" customFormat="1" ht="51" x14ac:dyDescent="0.2">
      <c r="A37" s="19">
        <v>2</v>
      </c>
      <c r="B37" s="56"/>
      <c r="C37" s="20" t="s">
        <v>586</v>
      </c>
      <c r="D37" s="77" t="s">
        <v>35</v>
      </c>
      <c r="E37" s="95">
        <v>250</v>
      </c>
      <c r="F37" s="79"/>
      <c r="G37" s="79"/>
      <c r="H37" s="79">
        <f>ROUND(F37*G37,2)</f>
        <v>0</v>
      </c>
      <c r="I37" s="79"/>
      <c r="J37" s="79"/>
      <c r="K37" s="79">
        <f t="shared" ref="K37:K59" si="0">J37+I37+H37</f>
        <v>0</v>
      </c>
      <c r="L37" s="79">
        <f>ROUND(E37*F37,2)</f>
        <v>0</v>
      </c>
      <c r="M37" s="79">
        <f>ROUND(H37*E37,2)</f>
        <v>0</v>
      </c>
      <c r="N37" s="79"/>
      <c r="O37" s="79">
        <f>ROUND(J37*E37,2)</f>
        <v>0</v>
      </c>
      <c r="P37" s="105">
        <f t="shared" ref="P37:P59" si="1">M37+N37+O37</f>
        <v>0</v>
      </c>
    </row>
    <row r="38" spans="1:16" s="104" customFormat="1" ht="18" customHeight="1" x14ac:dyDescent="0.2">
      <c r="A38" s="19">
        <v>3</v>
      </c>
      <c r="B38" s="56"/>
      <c r="C38" s="20" t="s">
        <v>36</v>
      </c>
      <c r="D38" s="77" t="s">
        <v>35</v>
      </c>
      <c r="E38" s="95">
        <v>400</v>
      </c>
      <c r="F38" s="79"/>
      <c r="G38" s="79"/>
      <c r="H38" s="79">
        <f>ROUND(F38*G38,2)</f>
        <v>0</v>
      </c>
      <c r="I38" s="79"/>
      <c r="J38" s="79"/>
      <c r="K38" s="79">
        <f t="shared" si="0"/>
        <v>0</v>
      </c>
      <c r="L38" s="79">
        <f>ROUND(E38*F38,2)</f>
        <v>0</v>
      </c>
      <c r="M38" s="79">
        <f>ROUND(H38*E38,2)</f>
        <v>0</v>
      </c>
      <c r="N38" s="79"/>
      <c r="O38" s="79">
        <f>ROUND(J38*E38,2)</f>
        <v>0</v>
      </c>
      <c r="P38" s="105">
        <f t="shared" si="1"/>
        <v>0</v>
      </c>
    </row>
    <row r="39" spans="1:16" s="104" customFormat="1" ht="51" x14ac:dyDescent="0.2">
      <c r="A39" s="19"/>
      <c r="B39" s="56"/>
      <c r="C39" s="142" t="s">
        <v>577</v>
      </c>
      <c r="D39" s="77" t="s">
        <v>35</v>
      </c>
      <c r="E39" s="95">
        <v>50</v>
      </c>
      <c r="F39" s="79"/>
      <c r="G39" s="79"/>
      <c r="H39" s="79"/>
      <c r="I39" s="79"/>
      <c r="J39" s="79"/>
      <c r="K39" s="79">
        <f t="shared" si="0"/>
        <v>0</v>
      </c>
      <c r="L39" s="79"/>
      <c r="M39" s="79"/>
      <c r="N39" s="79">
        <f>ROUND(I39*E39,2)</f>
        <v>0</v>
      </c>
      <c r="O39" s="79"/>
      <c r="P39" s="105">
        <f t="shared" si="1"/>
        <v>0</v>
      </c>
    </row>
    <row r="40" spans="1:16" s="104" customFormat="1" ht="51" x14ac:dyDescent="0.2">
      <c r="A40" s="19"/>
      <c r="B40" s="56"/>
      <c r="C40" s="142" t="s">
        <v>578</v>
      </c>
      <c r="D40" s="77" t="s">
        <v>35</v>
      </c>
      <c r="E40" s="95">
        <v>350</v>
      </c>
      <c r="F40" s="79"/>
      <c r="G40" s="79"/>
      <c r="H40" s="79"/>
      <c r="I40" s="79"/>
      <c r="J40" s="79"/>
      <c r="K40" s="79">
        <f t="shared" si="0"/>
        <v>0</v>
      </c>
      <c r="L40" s="79"/>
      <c r="M40" s="79"/>
      <c r="N40" s="79">
        <f>ROUND(I40*E40,2)</f>
        <v>0</v>
      </c>
      <c r="O40" s="79"/>
      <c r="P40" s="105">
        <f t="shared" si="1"/>
        <v>0</v>
      </c>
    </row>
    <row r="41" spans="1:16" s="104" customFormat="1" ht="18" customHeight="1" x14ac:dyDescent="0.2">
      <c r="A41" s="19"/>
      <c r="B41" s="56"/>
      <c r="C41" s="142" t="s">
        <v>579</v>
      </c>
      <c r="D41" s="77" t="s">
        <v>580</v>
      </c>
      <c r="E41" s="77">
        <v>0.5</v>
      </c>
      <c r="F41" s="79"/>
      <c r="G41" s="79"/>
      <c r="H41" s="79"/>
      <c r="I41" s="79"/>
      <c r="J41" s="79"/>
      <c r="K41" s="79">
        <f t="shared" si="0"/>
        <v>0</v>
      </c>
      <c r="L41" s="79"/>
      <c r="M41" s="79"/>
      <c r="N41" s="79">
        <f>ROUND(I41*E41,2)</f>
        <v>0</v>
      </c>
      <c r="O41" s="79"/>
      <c r="P41" s="105">
        <f t="shared" si="1"/>
        <v>0</v>
      </c>
    </row>
    <row r="42" spans="1:16" s="104" customFormat="1" ht="18" customHeight="1" x14ac:dyDescent="0.2">
      <c r="A42" s="19"/>
      <c r="B42" s="56"/>
      <c r="C42" s="142" t="s">
        <v>581</v>
      </c>
      <c r="D42" s="77" t="s">
        <v>580</v>
      </c>
      <c r="E42" s="77">
        <v>3.5</v>
      </c>
      <c r="F42" s="79"/>
      <c r="G42" s="79"/>
      <c r="H42" s="79"/>
      <c r="I42" s="79"/>
      <c r="J42" s="79"/>
      <c r="K42" s="79">
        <f t="shared" si="0"/>
        <v>0</v>
      </c>
      <c r="L42" s="79"/>
      <c r="M42" s="79"/>
      <c r="N42" s="79">
        <f>ROUND(I42*E42,2)</f>
        <v>0</v>
      </c>
      <c r="O42" s="79"/>
      <c r="P42" s="105">
        <f t="shared" si="1"/>
        <v>0</v>
      </c>
    </row>
    <row r="43" spans="1:16" s="104" customFormat="1" ht="38.25" x14ac:dyDescent="0.2">
      <c r="A43" s="19">
        <v>4</v>
      </c>
      <c r="B43" s="56"/>
      <c r="C43" s="20" t="s">
        <v>587</v>
      </c>
      <c r="D43" s="77" t="s">
        <v>35</v>
      </c>
      <c r="E43" s="95">
        <v>400</v>
      </c>
      <c r="F43" s="79"/>
      <c r="G43" s="79"/>
      <c r="H43" s="79">
        <f>ROUND(F43*G43,2)</f>
        <v>0</v>
      </c>
      <c r="I43" s="79"/>
      <c r="J43" s="79"/>
      <c r="K43" s="79">
        <f t="shared" si="0"/>
        <v>0</v>
      </c>
      <c r="L43" s="79">
        <f>ROUND(E43*F43,2)</f>
        <v>0</v>
      </c>
      <c r="M43" s="79">
        <f>ROUND(H43*E43,2)</f>
        <v>0</v>
      </c>
      <c r="N43" s="79"/>
      <c r="O43" s="79">
        <f>ROUND(J43*E43,2)</f>
        <v>0</v>
      </c>
      <c r="P43" s="105">
        <f t="shared" si="1"/>
        <v>0</v>
      </c>
    </row>
    <row r="44" spans="1:16" s="104" customFormat="1" ht="18" customHeight="1" x14ac:dyDescent="0.2">
      <c r="A44" s="19"/>
      <c r="B44" s="56"/>
      <c r="C44" s="142" t="s">
        <v>582</v>
      </c>
      <c r="D44" s="77" t="s">
        <v>35</v>
      </c>
      <c r="E44" s="95">
        <v>50</v>
      </c>
      <c r="F44" s="79"/>
      <c r="G44" s="79"/>
      <c r="H44" s="79"/>
      <c r="I44" s="79"/>
      <c r="J44" s="79"/>
      <c r="K44" s="79">
        <f t="shared" si="0"/>
        <v>0</v>
      </c>
      <c r="L44" s="79"/>
      <c r="M44" s="79"/>
      <c r="N44" s="79">
        <f>ROUND(I44*E44,2)</f>
        <v>0</v>
      </c>
      <c r="O44" s="79"/>
      <c r="P44" s="105">
        <f t="shared" si="1"/>
        <v>0</v>
      </c>
    </row>
    <row r="45" spans="1:16" s="104" customFormat="1" ht="18" customHeight="1" x14ac:dyDescent="0.2">
      <c r="A45" s="19"/>
      <c r="B45" s="56"/>
      <c r="C45" s="142" t="s">
        <v>583</v>
      </c>
      <c r="D45" s="77" t="s">
        <v>35</v>
      </c>
      <c r="E45" s="95">
        <v>250</v>
      </c>
      <c r="F45" s="79"/>
      <c r="G45" s="79"/>
      <c r="H45" s="79"/>
      <c r="I45" s="79"/>
      <c r="J45" s="79"/>
      <c r="K45" s="79">
        <f t="shared" si="0"/>
        <v>0</v>
      </c>
      <c r="L45" s="79"/>
      <c r="M45" s="79"/>
      <c r="N45" s="79">
        <f>ROUND(I45*E45,2)</f>
        <v>0</v>
      </c>
      <c r="O45" s="79"/>
      <c r="P45" s="105">
        <f t="shared" si="1"/>
        <v>0</v>
      </c>
    </row>
    <row r="46" spans="1:16" s="104" customFormat="1" ht="18" customHeight="1" x14ac:dyDescent="0.2">
      <c r="A46" s="19"/>
      <c r="B46" s="56"/>
      <c r="C46" s="142" t="s">
        <v>584</v>
      </c>
      <c r="D46" s="77" t="s">
        <v>35</v>
      </c>
      <c r="E46" s="95">
        <v>100</v>
      </c>
      <c r="F46" s="79"/>
      <c r="G46" s="79"/>
      <c r="H46" s="79"/>
      <c r="I46" s="79"/>
      <c r="J46" s="79"/>
      <c r="K46" s="79">
        <f t="shared" si="0"/>
        <v>0</v>
      </c>
      <c r="L46" s="79"/>
      <c r="M46" s="79"/>
      <c r="N46" s="79">
        <f>ROUND(I46*E46,2)</f>
        <v>0</v>
      </c>
      <c r="O46" s="79"/>
      <c r="P46" s="105">
        <f t="shared" si="1"/>
        <v>0</v>
      </c>
    </row>
    <row r="47" spans="1:16" s="104" customFormat="1" ht="18" customHeight="1" x14ac:dyDescent="0.2">
      <c r="A47" s="19"/>
      <c r="B47" s="56"/>
      <c r="C47" s="142" t="s">
        <v>606</v>
      </c>
      <c r="D47" s="77" t="s">
        <v>34</v>
      </c>
      <c r="E47" s="77">
        <v>1</v>
      </c>
      <c r="F47" s="79"/>
      <c r="G47" s="79"/>
      <c r="H47" s="79"/>
      <c r="I47" s="79"/>
      <c r="J47" s="79"/>
      <c r="K47" s="79">
        <f t="shared" si="0"/>
        <v>0</v>
      </c>
      <c r="L47" s="79"/>
      <c r="M47" s="79"/>
      <c r="N47" s="79">
        <f>ROUND(I47*E47,2)</f>
        <v>0</v>
      </c>
      <c r="O47" s="79"/>
      <c r="P47" s="105">
        <f t="shared" si="1"/>
        <v>0</v>
      </c>
    </row>
    <row r="48" spans="1:16" s="104" customFormat="1" ht="18" customHeight="1" x14ac:dyDescent="0.2">
      <c r="A48" s="19">
        <v>5</v>
      </c>
      <c r="B48" s="56"/>
      <c r="C48" s="20" t="s">
        <v>588</v>
      </c>
      <c r="D48" s="77" t="s">
        <v>30</v>
      </c>
      <c r="E48" s="77">
        <v>1</v>
      </c>
      <c r="F48" s="79"/>
      <c r="G48" s="79"/>
      <c r="H48" s="79">
        <f>ROUND(F48*G48,2)</f>
        <v>0</v>
      </c>
      <c r="I48" s="79"/>
      <c r="J48" s="79"/>
      <c r="K48" s="79">
        <f t="shared" si="0"/>
        <v>0</v>
      </c>
      <c r="L48" s="79">
        <f>ROUND(E48*F48,2)</f>
        <v>0</v>
      </c>
      <c r="M48" s="79">
        <f>ROUND(H48*E48,2)</f>
        <v>0</v>
      </c>
      <c r="N48" s="79">
        <f>ROUND(I48*E48,2)</f>
        <v>0</v>
      </c>
      <c r="O48" s="79">
        <f>ROUND(J48*E48,2)</f>
        <v>0</v>
      </c>
      <c r="P48" s="105">
        <f t="shared" si="1"/>
        <v>0</v>
      </c>
    </row>
    <row r="49" spans="1:23" s="104" customFormat="1" ht="18" customHeight="1" x14ac:dyDescent="0.2">
      <c r="A49" s="19">
        <v>6</v>
      </c>
      <c r="B49" s="56"/>
      <c r="C49" s="20" t="s">
        <v>589</v>
      </c>
      <c r="D49" s="77" t="s">
        <v>30</v>
      </c>
      <c r="E49" s="77">
        <v>1</v>
      </c>
      <c r="F49" s="79"/>
      <c r="G49" s="79"/>
      <c r="H49" s="79">
        <f>ROUND(F49*G49,2)</f>
        <v>0</v>
      </c>
      <c r="I49" s="79"/>
      <c r="J49" s="79"/>
      <c r="K49" s="79">
        <f t="shared" si="0"/>
        <v>0</v>
      </c>
      <c r="L49" s="79">
        <f>ROUND(E49*F49,2)</f>
        <v>0</v>
      </c>
      <c r="M49" s="79">
        <f>ROUND(H49*E49,2)</f>
        <v>0</v>
      </c>
      <c r="N49" s="79"/>
      <c r="O49" s="79">
        <f>ROUND(J49*E49,2)</f>
        <v>0</v>
      </c>
      <c r="P49" s="105">
        <f t="shared" si="1"/>
        <v>0</v>
      </c>
    </row>
    <row r="50" spans="1:23" s="104" customFormat="1" ht="25.5" x14ac:dyDescent="0.2">
      <c r="A50" s="19"/>
      <c r="B50" s="56"/>
      <c r="C50" s="142" t="s">
        <v>591</v>
      </c>
      <c r="D50" s="77" t="s">
        <v>30</v>
      </c>
      <c r="E50" s="77">
        <v>1</v>
      </c>
      <c r="F50" s="79"/>
      <c r="G50" s="79"/>
      <c r="H50" s="79"/>
      <c r="I50" s="79"/>
      <c r="J50" s="79"/>
      <c r="K50" s="79">
        <f t="shared" si="0"/>
        <v>0</v>
      </c>
      <c r="L50" s="79"/>
      <c r="M50" s="79"/>
      <c r="N50" s="79">
        <f>ROUND(I50*E50,2)</f>
        <v>0</v>
      </c>
      <c r="O50" s="79"/>
      <c r="P50" s="105">
        <f t="shared" si="1"/>
        <v>0</v>
      </c>
    </row>
    <row r="51" spans="1:23" s="104" customFormat="1" ht="18" customHeight="1" x14ac:dyDescent="0.2">
      <c r="A51" s="19"/>
      <c r="B51" s="56"/>
      <c r="C51" s="142" t="s">
        <v>590</v>
      </c>
      <c r="D51" s="77" t="s">
        <v>30</v>
      </c>
      <c r="E51" s="77">
        <v>1</v>
      </c>
      <c r="F51" s="79"/>
      <c r="G51" s="79"/>
      <c r="H51" s="79"/>
      <c r="I51" s="79"/>
      <c r="J51" s="79"/>
      <c r="K51" s="79">
        <f t="shared" si="0"/>
        <v>0</v>
      </c>
      <c r="L51" s="79"/>
      <c r="M51" s="79"/>
      <c r="N51" s="79">
        <f>ROUND(I51*E51,2)</f>
        <v>0</v>
      </c>
      <c r="O51" s="79"/>
      <c r="P51" s="105">
        <f t="shared" si="1"/>
        <v>0</v>
      </c>
    </row>
    <row r="52" spans="1:23" s="104" customFormat="1" ht="18" customHeight="1" x14ac:dyDescent="0.2">
      <c r="A52" s="19">
        <v>7</v>
      </c>
      <c r="B52" s="56"/>
      <c r="C52" s="20" t="s">
        <v>592</v>
      </c>
      <c r="D52" s="77" t="s">
        <v>30</v>
      </c>
      <c r="E52" s="77">
        <v>60</v>
      </c>
      <c r="F52" s="79"/>
      <c r="G52" s="79"/>
      <c r="H52" s="79">
        <f>ROUND(F52*G52,2)</f>
        <v>0</v>
      </c>
      <c r="I52" s="79"/>
      <c r="J52" s="79"/>
      <c r="K52" s="79">
        <f t="shared" si="0"/>
        <v>0</v>
      </c>
      <c r="L52" s="79">
        <f>ROUND(E52*F52,2)</f>
        <v>0</v>
      </c>
      <c r="M52" s="79">
        <f>ROUND(H52*E52,2)</f>
        <v>0</v>
      </c>
      <c r="N52" s="79"/>
      <c r="O52" s="79">
        <f>ROUND(J52*E52,2)</f>
        <v>0</v>
      </c>
      <c r="P52" s="105">
        <f t="shared" si="1"/>
        <v>0</v>
      </c>
    </row>
    <row r="53" spans="1:23" s="104" customFormat="1" ht="51" x14ac:dyDescent="0.2">
      <c r="A53" s="19"/>
      <c r="B53" s="56"/>
      <c r="C53" s="142" t="s">
        <v>594</v>
      </c>
      <c r="D53" s="77" t="s">
        <v>34</v>
      </c>
      <c r="E53" s="77">
        <v>9</v>
      </c>
      <c r="F53" s="79"/>
      <c r="G53" s="79"/>
      <c r="H53" s="79"/>
      <c r="I53" s="79"/>
      <c r="J53" s="79"/>
      <c r="K53" s="79">
        <f t="shared" si="0"/>
        <v>0</v>
      </c>
      <c r="L53" s="79"/>
      <c r="M53" s="79"/>
      <c r="N53" s="79">
        <f t="shared" ref="N53:N59" si="2">ROUND(E53*I53,2)</f>
        <v>0</v>
      </c>
      <c r="O53" s="79"/>
      <c r="P53" s="105">
        <f t="shared" si="1"/>
        <v>0</v>
      </c>
    </row>
    <row r="54" spans="1:23" s="104" customFormat="1" ht="51" x14ac:dyDescent="0.2">
      <c r="A54" s="19"/>
      <c r="B54" s="56"/>
      <c r="C54" s="142" t="s">
        <v>593</v>
      </c>
      <c r="D54" s="77" t="s">
        <v>34</v>
      </c>
      <c r="E54" s="77">
        <v>18</v>
      </c>
      <c r="F54" s="79"/>
      <c r="G54" s="79"/>
      <c r="H54" s="79"/>
      <c r="I54" s="79"/>
      <c r="J54" s="79"/>
      <c r="K54" s="79">
        <f t="shared" si="0"/>
        <v>0</v>
      </c>
      <c r="L54" s="79"/>
      <c r="M54" s="79"/>
      <c r="N54" s="79">
        <f>ROUND(E54*I54,2)</f>
        <v>0</v>
      </c>
      <c r="O54" s="79"/>
      <c r="P54" s="105">
        <f t="shared" si="1"/>
        <v>0</v>
      </c>
    </row>
    <row r="55" spans="1:23" s="104" customFormat="1" ht="51" x14ac:dyDescent="0.2">
      <c r="A55" s="19"/>
      <c r="B55" s="56"/>
      <c r="C55" s="142" t="s">
        <v>595</v>
      </c>
      <c r="D55" s="77" t="s">
        <v>34</v>
      </c>
      <c r="E55" s="77">
        <v>3</v>
      </c>
      <c r="F55" s="79"/>
      <c r="G55" s="79"/>
      <c r="H55" s="79"/>
      <c r="I55" s="79"/>
      <c r="J55" s="79"/>
      <c r="K55" s="79">
        <f t="shared" si="0"/>
        <v>0</v>
      </c>
      <c r="L55" s="79"/>
      <c r="M55" s="79"/>
      <c r="N55" s="79">
        <f t="shared" si="2"/>
        <v>0</v>
      </c>
      <c r="O55" s="79"/>
      <c r="P55" s="105">
        <f t="shared" si="1"/>
        <v>0</v>
      </c>
    </row>
    <row r="56" spans="1:23" s="104" customFormat="1" ht="38.25" x14ac:dyDescent="0.2">
      <c r="A56" s="19"/>
      <c r="B56" s="56"/>
      <c r="C56" s="142" t="s">
        <v>596</v>
      </c>
      <c r="D56" s="77" t="s">
        <v>34</v>
      </c>
      <c r="E56" s="77">
        <v>22</v>
      </c>
      <c r="F56" s="79"/>
      <c r="G56" s="79"/>
      <c r="H56" s="79"/>
      <c r="I56" s="79"/>
      <c r="J56" s="79"/>
      <c r="K56" s="79">
        <f t="shared" si="0"/>
        <v>0</v>
      </c>
      <c r="L56" s="79"/>
      <c r="M56" s="79"/>
      <c r="N56" s="79">
        <f t="shared" si="2"/>
        <v>0</v>
      </c>
      <c r="O56" s="79"/>
      <c r="P56" s="105">
        <f t="shared" si="1"/>
        <v>0</v>
      </c>
    </row>
    <row r="57" spans="1:23" s="104" customFormat="1" ht="38.25" x14ac:dyDescent="0.2">
      <c r="A57" s="19"/>
      <c r="B57" s="56"/>
      <c r="C57" s="142" t="s">
        <v>597</v>
      </c>
      <c r="D57" s="77" t="s">
        <v>34</v>
      </c>
      <c r="E57" s="77">
        <v>38</v>
      </c>
      <c r="F57" s="79"/>
      <c r="G57" s="79"/>
      <c r="H57" s="79"/>
      <c r="I57" s="79"/>
      <c r="J57" s="79"/>
      <c r="K57" s="79">
        <f t="shared" si="0"/>
        <v>0</v>
      </c>
      <c r="L57" s="79"/>
      <c r="M57" s="79"/>
      <c r="N57" s="79">
        <f t="shared" si="2"/>
        <v>0</v>
      </c>
      <c r="O57" s="79"/>
      <c r="P57" s="105">
        <f t="shared" si="1"/>
        <v>0</v>
      </c>
    </row>
    <row r="58" spans="1:23" s="104" customFormat="1" ht="51" x14ac:dyDescent="0.2">
      <c r="A58" s="78">
        <v>8</v>
      </c>
      <c r="B58" s="56"/>
      <c r="C58" s="20" t="s">
        <v>598</v>
      </c>
      <c r="D58" s="77" t="s">
        <v>53</v>
      </c>
      <c r="E58" s="77">
        <v>5</v>
      </c>
      <c r="F58" s="79"/>
      <c r="G58" s="79"/>
      <c r="H58" s="79">
        <f>ROUND(F58*G58,2)</f>
        <v>0</v>
      </c>
      <c r="I58" s="79"/>
      <c r="J58" s="79"/>
      <c r="K58" s="79">
        <f t="shared" si="0"/>
        <v>0</v>
      </c>
      <c r="L58" s="79">
        <f>ROUND(E58*F58,2)</f>
        <v>0</v>
      </c>
      <c r="M58" s="79">
        <f>ROUND(H58*E58,2)</f>
        <v>0</v>
      </c>
      <c r="N58" s="79">
        <f t="shared" si="2"/>
        <v>0</v>
      </c>
      <c r="O58" s="79">
        <f>ROUND(J58*E58,2)</f>
        <v>0</v>
      </c>
      <c r="P58" s="105">
        <f t="shared" si="1"/>
        <v>0</v>
      </c>
    </row>
    <row r="59" spans="1:23" s="51" customFormat="1" ht="51" x14ac:dyDescent="0.2">
      <c r="A59" s="19">
        <v>9</v>
      </c>
      <c r="B59" s="56"/>
      <c r="C59" s="20" t="s">
        <v>735</v>
      </c>
      <c r="D59" s="78" t="s">
        <v>34</v>
      </c>
      <c r="E59" s="78">
        <v>1</v>
      </c>
      <c r="F59" s="16"/>
      <c r="G59" s="16"/>
      <c r="H59" s="16">
        <f>ROUND(F59*G59,2)</f>
        <v>0</v>
      </c>
      <c r="I59" s="79"/>
      <c r="J59" s="16"/>
      <c r="K59" s="79">
        <f t="shared" si="0"/>
        <v>0</v>
      </c>
      <c r="L59" s="16">
        <f>ROUND(E59*F59,2)</f>
        <v>0</v>
      </c>
      <c r="M59" s="16">
        <f>ROUND(H59*E59,2)</f>
        <v>0</v>
      </c>
      <c r="N59" s="79">
        <f t="shared" si="2"/>
        <v>0</v>
      </c>
      <c r="O59" s="16">
        <f>ROUND(J59*E59,2)</f>
        <v>0</v>
      </c>
      <c r="P59" s="80">
        <f t="shared" si="1"/>
        <v>0</v>
      </c>
      <c r="R59" s="101"/>
      <c r="S59" s="101"/>
      <c r="T59" s="101"/>
      <c r="U59" s="101"/>
      <c r="V59" s="101"/>
      <c r="W59" s="101"/>
    </row>
    <row r="60" spans="1:23" s="104" customFormat="1" ht="18" customHeight="1" x14ac:dyDescent="0.2">
      <c r="A60" s="19"/>
      <c r="B60" s="56"/>
      <c r="C60" s="134" t="s">
        <v>599</v>
      </c>
      <c r="D60" s="77"/>
      <c r="E60" s="77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105"/>
    </row>
    <row r="61" spans="1:23" s="104" customFormat="1" ht="51" x14ac:dyDescent="0.2">
      <c r="A61" s="19">
        <v>10</v>
      </c>
      <c r="B61" s="56"/>
      <c r="C61" s="20" t="s">
        <v>586</v>
      </c>
      <c r="D61" s="77" t="s">
        <v>35</v>
      </c>
      <c r="E61" s="95">
        <v>150</v>
      </c>
      <c r="F61" s="79"/>
      <c r="G61" s="79"/>
      <c r="H61" s="79">
        <f>ROUND(F61*G61,2)</f>
        <v>0</v>
      </c>
      <c r="I61" s="79"/>
      <c r="J61" s="79"/>
      <c r="K61" s="79">
        <f t="shared" ref="K61:K69" si="3">J61+I61+H61</f>
        <v>0</v>
      </c>
      <c r="L61" s="79">
        <f>ROUND(E61*F61,2)</f>
        <v>0</v>
      </c>
      <c r="M61" s="79">
        <f>ROUND(H61*E61,2)</f>
        <v>0</v>
      </c>
      <c r="N61" s="79"/>
      <c r="O61" s="79">
        <f>ROUND(J61*E61,2)</f>
        <v>0</v>
      </c>
      <c r="P61" s="105">
        <f t="shared" ref="P61:P69" si="4">M61+N61+O61</f>
        <v>0</v>
      </c>
    </row>
    <row r="62" spans="1:23" s="104" customFormat="1" ht="18" customHeight="1" x14ac:dyDescent="0.2">
      <c r="A62" s="19">
        <v>11</v>
      </c>
      <c r="B62" s="56"/>
      <c r="C62" s="20" t="s">
        <v>36</v>
      </c>
      <c r="D62" s="77" t="s">
        <v>35</v>
      </c>
      <c r="E62" s="95">
        <v>500</v>
      </c>
      <c r="F62" s="79"/>
      <c r="G62" s="79"/>
      <c r="H62" s="79">
        <f>ROUND(F62*G62,2)</f>
        <v>0</v>
      </c>
      <c r="I62" s="79"/>
      <c r="J62" s="79"/>
      <c r="K62" s="79">
        <f t="shared" si="3"/>
        <v>0</v>
      </c>
      <c r="L62" s="79">
        <f>ROUND(E62*F62,2)</f>
        <v>0</v>
      </c>
      <c r="M62" s="79">
        <f>ROUND(H62*E62,2)</f>
        <v>0</v>
      </c>
      <c r="N62" s="79"/>
      <c r="O62" s="79">
        <f>ROUND(J62*E62,2)</f>
        <v>0</v>
      </c>
      <c r="P62" s="105">
        <f t="shared" si="4"/>
        <v>0</v>
      </c>
    </row>
    <row r="63" spans="1:23" s="104" customFormat="1" ht="51" x14ac:dyDescent="0.2">
      <c r="A63" s="19"/>
      <c r="B63" s="56"/>
      <c r="C63" s="142" t="s">
        <v>577</v>
      </c>
      <c r="D63" s="77" t="s">
        <v>35</v>
      </c>
      <c r="E63" s="95">
        <v>500</v>
      </c>
      <c r="F63" s="79"/>
      <c r="G63" s="79"/>
      <c r="H63" s="79"/>
      <c r="I63" s="79"/>
      <c r="J63" s="79"/>
      <c r="K63" s="79">
        <f t="shared" si="3"/>
        <v>0</v>
      </c>
      <c r="L63" s="79"/>
      <c r="M63" s="79"/>
      <c r="N63" s="79">
        <f>ROUND(I63*E63,2)</f>
        <v>0</v>
      </c>
      <c r="O63" s="79"/>
      <c r="P63" s="105">
        <f t="shared" si="4"/>
        <v>0</v>
      </c>
    </row>
    <row r="64" spans="1:23" s="104" customFormat="1" ht="18" customHeight="1" x14ac:dyDescent="0.2">
      <c r="A64" s="19"/>
      <c r="B64" s="56"/>
      <c r="C64" s="142" t="s">
        <v>579</v>
      </c>
      <c r="D64" s="77" t="s">
        <v>580</v>
      </c>
      <c r="E64" s="77">
        <v>5</v>
      </c>
      <c r="F64" s="79"/>
      <c r="G64" s="79"/>
      <c r="H64" s="79"/>
      <c r="I64" s="79"/>
      <c r="J64" s="79"/>
      <c r="K64" s="79">
        <f t="shared" si="3"/>
        <v>0</v>
      </c>
      <c r="L64" s="79"/>
      <c r="M64" s="79"/>
      <c r="N64" s="79">
        <f>ROUND(I64*E64,2)</f>
        <v>0</v>
      </c>
      <c r="O64" s="79"/>
      <c r="P64" s="105">
        <f t="shared" si="4"/>
        <v>0</v>
      </c>
    </row>
    <row r="65" spans="1:16" s="104" customFormat="1" ht="38.25" x14ac:dyDescent="0.2">
      <c r="A65" s="19">
        <v>12</v>
      </c>
      <c r="B65" s="56"/>
      <c r="C65" s="20" t="s">
        <v>587</v>
      </c>
      <c r="D65" s="77" t="s">
        <v>35</v>
      </c>
      <c r="E65" s="95">
        <v>500</v>
      </c>
      <c r="F65" s="79"/>
      <c r="G65" s="79"/>
      <c r="H65" s="79">
        <f>ROUND(F65*G65,2)</f>
        <v>0</v>
      </c>
      <c r="I65" s="79"/>
      <c r="J65" s="79"/>
      <c r="K65" s="79">
        <f t="shared" si="3"/>
        <v>0</v>
      </c>
      <c r="L65" s="79">
        <f>ROUND(E65*F65,2)</f>
        <v>0</v>
      </c>
      <c r="M65" s="79">
        <f>ROUND(H65*E65,2)</f>
        <v>0</v>
      </c>
      <c r="N65" s="79"/>
      <c r="O65" s="79">
        <f>ROUND(J65*E65,2)</f>
        <v>0</v>
      </c>
      <c r="P65" s="105">
        <f t="shared" si="4"/>
        <v>0</v>
      </c>
    </row>
    <row r="66" spans="1:16" s="104" customFormat="1" ht="18" customHeight="1" x14ac:dyDescent="0.2">
      <c r="A66" s="19"/>
      <c r="B66" s="56"/>
      <c r="C66" s="142" t="s">
        <v>601</v>
      </c>
      <c r="D66" s="77" t="s">
        <v>35</v>
      </c>
      <c r="E66" s="95">
        <v>150</v>
      </c>
      <c r="F66" s="79"/>
      <c r="G66" s="79"/>
      <c r="H66" s="79"/>
      <c r="I66" s="79"/>
      <c r="J66" s="79"/>
      <c r="K66" s="79">
        <f t="shared" si="3"/>
        <v>0</v>
      </c>
      <c r="L66" s="79"/>
      <c r="M66" s="79"/>
      <c r="N66" s="79">
        <f>ROUND(I66*E66,2)</f>
        <v>0</v>
      </c>
      <c r="O66" s="79"/>
      <c r="P66" s="105">
        <f t="shared" si="4"/>
        <v>0</v>
      </c>
    </row>
    <row r="67" spans="1:16" s="104" customFormat="1" ht="18" customHeight="1" x14ac:dyDescent="0.2">
      <c r="A67" s="19"/>
      <c r="B67" s="56"/>
      <c r="C67" s="142" t="s">
        <v>602</v>
      </c>
      <c r="D67" s="77" t="s">
        <v>35</v>
      </c>
      <c r="E67" s="95">
        <v>350</v>
      </c>
      <c r="F67" s="79"/>
      <c r="G67" s="79"/>
      <c r="H67" s="79"/>
      <c r="I67" s="79"/>
      <c r="J67" s="79"/>
      <c r="K67" s="79">
        <f t="shared" si="3"/>
        <v>0</v>
      </c>
      <c r="L67" s="79"/>
      <c r="M67" s="79"/>
      <c r="N67" s="79">
        <f>ROUND(I67*E67,2)</f>
        <v>0</v>
      </c>
      <c r="O67" s="79"/>
      <c r="P67" s="105">
        <f t="shared" si="4"/>
        <v>0</v>
      </c>
    </row>
    <row r="68" spans="1:16" s="104" customFormat="1" ht="18" customHeight="1" x14ac:dyDescent="0.2">
      <c r="A68" s="19"/>
      <c r="B68" s="56"/>
      <c r="C68" s="142" t="s">
        <v>606</v>
      </c>
      <c r="D68" s="77" t="s">
        <v>34</v>
      </c>
      <c r="E68" s="77">
        <v>1</v>
      </c>
      <c r="F68" s="79"/>
      <c r="G68" s="79"/>
      <c r="H68" s="79"/>
      <c r="I68" s="79"/>
      <c r="J68" s="79"/>
      <c r="K68" s="79">
        <f t="shared" si="3"/>
        <v>0</v>
      </c>
      <c r="L68" s="79"/>
      <c r="M68" s="79"/>
      <c r="N68" s="79">
        <f>ROUND(I68*E68,2)</f>
        <v>0</v>
      </c>
      <c r="O68" s="79"/>
      <c r="P68" s="105">
        <f t="shared" si="4"/>
        <v>0</v>
      </c>
    </row>
    <row r="69" spans="1:16" s="104" customFormat="1" ht="18" customHeight="1" x14ac:dyDescent="0.2">
      <c r="A69" s="19">
        <v>13</v>
      </c>
      <c r="B69" s="56"/>
      <c r="C69" s="20" t="s">
        <v>603</v>
      </c>
      <c r="D69" s="77" t="s">
        <v>30</v>
      </c>
      <c r="E69" s="77">
        <v>6</v>
      </c>
      <c r="F69" s="79"/>
      <c r="G69" s="79"/>
      <c r="H69" s="79">
        <f>ROUND(F69*G69,2)</f>
        <v>0</v>
      </c>
      <c r="I69" s="79"/>
      <c r="J69" s="79"/>
      <c r="K69" s="79">
        <f t="shared" si="3"/>
        <v>0</v>
      </c>
      <c r="L69" s="79">
        <f>ROUND(E69*F69,2)</f>
        <v>0</v>
      </c>
      <c r="M69" s="79">
        <f>ROUND(H69*E69,2)</f>
        <v>0</v>
      </c>
      <c r="N69" s="79">
        <f>ROUND(I69*E69,2)</f>
        <v>0</v>
      </c>
      <c r="O69" s="79">
        <f>ROUND(J69*E69,2)</f>
        <v>0</v>
      </c>
      <c r="P69" s="105">
        <f t="shared" si="4"/>
        <v>0</v>
      </c>
    </row>
    <row r="70" spans="1:16" s="104" customFormat="1" ht="38.25" x14ac:dyDescent="0.2">
      <c r="A70" s="19">
        <v>14</v>
      </c>
      <c r="B70" s="56"/>
      <c r="C70" s="20" t="s">
        <v>607</v>
      </c>
      <c r="D70" s="77" t="s">
        <v>35</v>
      </c>
      <c r="E70" s="95">
        <v>100</v>
      </c>
      <c r="F70" s="79"/>
      <c r="G70" s="79"/>
      <c r="H70" s="79">
        <f>ROUND(F70*G70,2)</f>
        <v>0</v>
      </c>
      <c r="I70" s="79"/>
      <c r="J70" s="79"/>
      <c r="K70" s="79">
        <f t="shared" ref="K70:K97" si="5">J70+I70+H70</f>
        <v>0</v>
      </c>
      <c r="L70" s="79">
        <f>ROUND(E70*F70,2)</f>
        <v>0</v>
      </c>
      <c r="M70" s="79">
        <f>ROUND(H70*E70,2)</f>
        <v>0</v>
      </c>
      <c r="N70" s="79"/>
      <c r="O70" s="79">
        <f>ROUND(J70*E70,2)</f>
        <v>0</v>
      </c>
      <c r="P70" s="105">
        <f t="shared" ref="P70:P97" si="6">M70+N70+O70</f>
        <v>0</v>
      </c>
    </row>
    <row r="71" spans="1:16" s="104" customFormat="1" ht="25.5" x14ac:dyDescent="0.2">
      <c r="A71" s="19"/>
      <c r="B71" s="56"/>
      <c r="C71" s="142" t="s">
        <v>604</v>
      </c>
      <c r="D71" s="77" t="s">
        <v>35</v>
      </c>
      <c r="E71" s="95">
        <v>100</v>
      </c>
      <c r="F71" s="79"/>
      <c r="G71" s="79"/>
      <c r="H71" s="79"/>
      <c r="I71" s="79"/>
      <c r="J71" s="79"/>
      <c r="K71" s="79">
        <f t="shared" si="5"/>
        <v>0</v>
      </c>
      <c r="L71" s="79"/>
      <c r="M71" s="79"/>
      <c r="N71" s="79">
        <f>ROUND(I71*E71,2)</f>
        <v>0</v>
      </c>
      <c r="O71" s="79"/>
      <c r="P71" s="105">
        <f t="shared" si="6"/>
        <v>0</v>
      </c>
    </row>
    <row r="72" spans="1:16" s="104" customFormat="1" ht="25.5" x14ac:dyDescent="0.2">
      <c r="A72" s="19"/>
      <c r="B72" s="56"/>
      <c r="C72" s="142" t="s">
        <v>605</v>
      </c>
      <c r="D72" s="77" t="s">
        <v>30</v>
      </c>
      <c r="E72" s="97">
        <v>250</v>
      </c>
      <c r="F72" s="79"/>
      <c r="G72" s="79"/>
      <c r="H72" s="79"/>
      <c r="I72" s="79"/>
      <c r="J72" s="79"/>
      <c r="K72" s="79">
        <f t="shared" si="5"/>
        <v>0</v>
      </c>
      <c r="L72" s="79"/>
      <c r="M72" s="79"/>
      <c r="N72" s="79">
        <f>ROUND(I72*E72,2)</f>
        <v>0</v>
      </c>
      <c r="O72" s="79"/>
      <c r="P72" s="105">
        <f t="shared" si="6"/>
        <v>0</v>
      </c>
    </row>
    <row r="73" spans="1:16" s="104" customFormat="1" ht="25.5" x14ac:dyDescent="0.2">
      <c r="A73" s="19">
        <v>15</v>
      </c>
      <c r="B73" s="56"/>
      <c r="C73" s="20" t="s">
        <v>610</v>
      </c>
      <c r="D73" s="77" t="s">
        <v>30</v>
      </c>
      <c r="E73" s="77">
        <v>29</v>
      </c>
      <c r="F73" s="79"/>
      <c r="G73" s="79"/>
      <c r="H73" s="79">
        <f>ROUND(F73*G73,2)</f>
        <v>0</v>
      </c>
      <c r="I73" s="79"/>
      <c r="J73" s="79"/>
      <c r="K73" s="79">
        <f t="shared" si="5"/>
        <v>0</v>
      </c>
      <c r="L73" s="79">
        <f>ROUND(E73*F73,2)</f>
        <v>0</v>
      </c>
      <c r="M73" s="79">
        <f>ROUND(H73*E73,2)</f>
        <v>0</v>
      </c>
      <c r="N73" s="79"/>
      <c r="O73" s="79">
        <f>ROUND(J73*E73,2)</f>
        <v>0</v>
      </c>
      <c r="P73" s="105">
        <f t="shared" si="6"/>
        <v>0</v>
      </c>
    </row>
    <row r="74" spans="1:16" s="104" customFormat="1" ht="38.25" x14ac:dyDescent="0.2">
      <c r="A74" s="19"/>
      <c r="B74" s="56"/>
      <c r="C74" s="142" t="s">
        <v>608</v>
      </c>
      <c r="D74" s="77" t="s">
        <v>30</v>
      </c>
      <c r="E74" s="77">
        <v>14</v>
      </c>
      <c r="F74" s="79"/>
      <c r="G74" s="79"/>
      <c r="H74" s="79"/>
      <c r="I74" s="79"/>
      <c r="J74" s="79"/>
      <c r="K74" s="79">
        <f t="shared" si="5"/>
        <v>0</v>
      </c>
      <c r="L74" s="79"/>
      <c r="M74" s="79"/>
      <c r="N74" s="79">
        <f>ROUND(E74*I74,2)</f>
        <v>0</v>
      </c>
      <c r="O74" s="79"/>
      <c r="P74" s="105">
        <f t="shared" si="6"/>
        <v>0</v>
      </c>
    </row>
    <row r="75" spans="1:16" s="104" customFormat="1" ht="25.5" x14ac:dyDescent="0.2">
      <c r="A75" s="19"/>
      <c r="B75" s="56"/>
      <c r="C75" s="142" t="s">
        <v>609</v>
      </c>
      <c r="D75" s="77" t="s">
        <v>30</v>
      </c>
      <c r="E75" s="77">
        <v>15</v>
      </c>
      <c r="F75" s="79"/>
      <c r="G75" s="79"/>
      <c r="H75" s="79"/>
      <c r="I75" s="79"/>
      <c r="J75" s="79"/>
      <c r="K75" s="79">
        <f t="shared" si="5"/>
        <v>0</v>
      </c>
      <c r="L75" s="79"/>
      <c r="M75" s="79"/>
      <c r="N75" s="79">
        <f>ROUND(E75*I75,2)</f>
        <v>0</v>
      </c>
      <c r="O75" s="79"/>
      <c r="P75" s="105">
        <f t="shared" si="6"/>
        <v>0</v>
      </c>
    </row>
    <row r="76" spans="1:16" s="104" customFormat="1" ht="18" customHeight="1" x14ac:dyDescent="0.2">
      <c r="A76" s="19">
        <v>16</v>
      </c>
      <c r="B76" s="56"/>
      <c r="C76" s="20" t="s">
        <v>611</v>
      </c>
      <c r="D76" s="77" t="s">
        <v>30</v>
      </c>
      <c r="E76" s="77">
        <v>1</v>
      </c>
      <c r="F76" s="79"/>
      <c r="G76" s="79"/>
      <c r="H76" s="79">
        <f>ROUND(F76*G76,2)</f>
        <v>0</v>
      </c>
      <c r="I76" s="79"/>
      <c r="J76" s="79"/>
      <c r="K76" s="79">
        <f t="shared" si="5"/>
        <v>0</v>
      </c>
      <c r="L76" s="79">
        <f>ROUND(E76*F76,2)</f>
        <v>0</v>
      </c>
      <c r="M76" s="79">
        <f>ROUND(H76*E76,2)</f>
        <v>0</v>
      </c>
      <c r="N76" s="79"/>
      <c r="O76" s="79">
        <f>ROUND(J76*E76,2)</f>
        <v>0</v>
      </c>
      <c r="P76" s="105">
        <f t="shared" si="6"/>
        <v>0</v>
      </c>
    </row>
    <row r="77" spans="1:16" s="104" customFormat="1" ht="51" x14ac:dyDescent="0.2">
      <c r="A77" s="19"/>
      <c r="B77" s="56"/>
      <c r="C77" s="142" t="s">
        <v>612</v>
      </c>
      <c r="D77" s="77" t="s">
        <v>34</v>
      </c>
      <c r="E77" s="77">
        <v>1</v>
      </c>
      <c r="F77" s="79"/>
      <c r="G77" s="79"/>
      <c r="H77" s="79"/>
      <c r="I77" s="79"/>
      <c r="J77" s="79"/>
      <c r="K77" s="79">
        <f t="shared" si="5"/>
        <v>0</v>
      </c>
      <c r="L77" s="79"/>
      <c r="M77" s="79"/>
      <c r="N77" s="79">
        <f>ROUND(E77*I77,2)</f>
        <v>0</v>
      </c>
      <c r="O77" s="79"/>
      <c r="P77" s="105">
        <f t="shared" si="6"/>
        <v>0</v>
      </c>
    </row>
    <row r="78" spans="1:16" s="104" customFormat="1" ht="25.5" x14ac:dyDescent="0.2">
      <c r="A78" s="19">
        <v>17</v>
      </c>
      <c r="B78" s="56"/>
      <c r="C78" s="20" t="s">
        <v>613</v>
      </c>
      <c r="D78" s="77" t="s">
        <v>30</v>
      </c>
      <c r="E78" s="77">
        <v>14</v>
      </c>
      <c r="F78" s="79"/>
      <c r="G78" s="79"/>
      <c r="H78" s="79">
        <f>ROUND(F78*G78,2)</f>
        <v>0</v>
      </c>
      <c r="I78" s="79"/>
      <c r="J78" s="79"/>
      <c r="K78" s="79">
        <f t="shared" si="5"/>
        <v>0</v>
      </c>
      <c r="L78" s="79">
        <f>ROUND(E78*F78,2)</f>
        <v>0</v>
      </c>
      <c r="M78" s="79">
        <f>ROUND(H78*E78,2)</f>
        <v>0</v>
      </c>
      <c r="N78" s="79"/>
      <c r="O78" s="79">
        <f>ROUND(J78*E78,2)</f>
        <v>0</v>
      </c>
      <c r="P78" s="105">
        <f t="shared" si="6"/>
        <v>0</v>
      </c>
    </row>
    <row r="79" spans="1:16" s="104" customFormat="1" ht="38.25" x14ac:dyDescent="0.2">
      <c r="A79" s="19"/>
      <c r="B79" s="56"/>
      <c r="C79" s="142" t="s">
        <v>616</v>
      </c>
      <c r="D79" s="77" t="s">
        <v>30</v>
      </c>
      <c r="E79" s="77">
        <v>6</v>
      </c>
      <c r="F79" s="79"/>
      <c r="G79" s="79"/>
      <c r="H79" s="79"/>
      <c r="I79" s="79"/>
      <c r="J79" s="79"/>
      <c r="K79" s="79">
        <f t="shared" si="5"/>
        <v>0</v>
      </c>
      <c r="L79" s="79"/>
      <c r="M79" s="79"/>
      <c r="N79" s="79">
        <f>ROUND(E79*I79,2)</f>
        <v>0</v>
      </c>
      <c r="O79" s="79"/>
      <c r="P79" s="105">
        <f t="shared" si="6"/>
        <v>0</v>
      </c>
    </row>
    <row r="80" spans="1:16" s="104" customFormat="1" ht="18" customHeight="1" x14ac:dyDescent="0.2">
      <c r="A80" s="19"/>
      <c r="B80" s="56"/>
      <c r="C80" s="142" t="s">
        <v>614</v>
      </c>
      <c r="D80" s="77" t="s">
        <v>30</v>
      </c>
      <c r="E80" s="77">
        <v>12</v>
      </c>
      <c r="F80" s="79"/>
      <c r="G80" s="79"/>
      <c r="H80" s="79"/>
      <c r="I80" s="79"/>
      <c r="J80" s="79"/>
      <c r="K80" s="79">
        <f t="shared" si="5"/>
        <v>0</v>
      </c>
      <c r="L80" s="79"/>
      <c r="M80" s="79"/>
      <c r="N80" s="79">
        <f>ROUND(E80*I80,2)</f>
        <v>0</v>
      </c>
      <c r="O80" s="79"/>
      <c r="P80" s="105">
        <f t="shared" si="6"/>
        <v>0</v>
      </c>
    </row>
    <row r="81" spans="1:16" s="104" customFormat="1" ht="38.25" x14ac:dyDescent="0.2">
      <c r="A81" s="19"/>
      <c r="B81" s="56"/>
      <c r="C81" s="142" t="s">
        <v>617</v>
      </c>
      <c r="D81" s="77" t="s">
        <v>30</v>
      </c>
      <c r="E81" s="77">
        <v>8</v>
      </c>
      <c r="F81" s="79"/>
      <c r="G81" s="79"/>
      <c r="H81" s="79"/>
      <c r="I81" s="79"/>
      <c r="J81" s="79"/>
      <c r="K81" s="79">
        <f t="shared" si="5"/>
        <v>0</v>
      </c>
      <c r="L81" s="79"/>
      <c r="M81" s="79"/>
      <c r="N81" s="79">
        <f>ROUND(E81*I81,2)</f>
        <v>0</v>
      </c>
      <c r="O81" s="79"/>
      <c r="P81" s="105">
        <f t="shared" si="6"/>
        <v>0</v>
      </c>
    </row>
    <row r="82" spans="1:16" s="104" customFormat="1" ht="18" customHeight="1" x14ac:dyDescent="0.2">
      <c r="A82" s="19"/>
      <c r="B82" s="56"/>
      <c r="C82" s="142" t="s">
        <v>615</v>
      </c>
      <c r="D82" s="77" t="s">
        <v>30</v>
      </c>
      <c r="E82" s="77">
        <v>16</v>
      </c>
      <c r="F82" s="79"/>
      <c r="G82" s="79"/>
      <c r="H82" s="79"/>
      <c r="I82" s="79"/>
      <c r="J82" s="79"/>
      <c r="K82" s="79">
        <f t="shared" si="5"/>
        <v>0</v>
      </c>
      <c r="L82" s="79"/>
      <c r="M82" s="79"/>
      <c r="N82" s="79">
        <f>ROUND(E82*I82,2)</f>
        <v>0</v>
      </c>
      <c r="O82" s="79"/>
      <c r="P82" s="105">
        <f t="shared" si="6"/>
        <v>0</v>
      </c>
    </row>
    <row r="83" spans="1:16" s="104" customFormat="1" ht="18" customHeight="1" x14ac:dyDescent="0.2">
      <c r="A83" s="19">
        <v>18</v>
      </c>
      <c r="B83" s="93"/>
      <c r="C83" s="20" t="s">
        <v>114</v>
      </c>
      <c r="D83" s="77" t="s">
        <v>30</v>
      </c>
      <c r="E83" s="77">
        <v>29</v>
      </c>
      <c r="F83" s="79"/>
      <c r="G83" s="79"/>
      <c r="H83" s="79">
        <f>ROUND(F83*G83,2)</f>
        <v>0</v>
      </c>
      <c r="I83" s="79"/>
      <c r="J83" s="79"/>
      <c r="K83" s="79">
        <f t="shared" si="5"/>
        <v>0</v>
      </c>
      <c r="L83" s="79">
        <f>ROUND(E83*F83,2)</f>
        <v>0</v>
      </c>
      <c r="M83" s="79">
        <f>ROUND(H83*E83,2)</f>
        <v>0</v>
      </c>
      <c r="N83" s="79"/>
      <c r="O83" s="79">
        <f>ROUND(J83*E83,2)</f>
        <v>0</v>
      </c>
      <c r="P83" s="105">
        <f t="shared" si="6"/>
        <v>0</v>
      </c>
    </row>
    <row r="84" spans="1:16" s="104" customFormat="1" ht="63.75" x14ac:dyDescent="0.2">
      <c r="A84" s="19"/>
      <c r="B84" s="56"/>
      <c r="C84" s="142" t="s">
        <v>619</v>
      </c>
      <c r="D84" s="77" t="s">
        <v>30</v>
      </c>
      <c r="E84" s="77">
        <v>9</v>
      </c>
      <c r="F84" s="79"/>
      <c r="G84" s="79"/>
      <c r="H84" s="79"/>
      <c r="I84" s="183"/>
      <c r="J84" s="79"/>
      <c r="K84" s="79">
        <f t="shared" si="5"/>
        <v>0</v>
      </c>
      <c r="L84" s="79"/>
      <c r="M84" s="79"/>
      <c r="N84" s="79">
        <f>ROUND(I84*E84,2)</f>
        <v>0</v>
      </c>
      <c r="O84" s="79"/>
      <c r="P84" s="105">
        <f t="shared" si="6"/>
        <v>0</v>
      </c>
    </row>
    <row r="85" spans="1:16" s="104" customFormat="1" ht="63.75" x14ac:dyDescent="0.2">
      <c r="A85" s="19"/>
      <c r="B85" s="56"/>
      <c r="C85" s="142" t="s">
        <v>621</v>
      </c>
      <c r="D85" s="77" t="s">
        <v>30</v>
      </c>
      <c r="E85" s="77">
        <v>16</v>
      </c>
      <c r="F85" s="79"/>
      <c r="G85" s="79"/>
      <c r="H85" s="79"/>
      <c r="I85" s="183"/>
      <c r="J85" s="79"/>
      <c r="K85" s="79">
        <f t="shared" si="5"/>
        <v>0</v>
      </c>
      <c r="L85" s="79"/>
      <c r="M85" s="79"/>
      <c r="N85" s="79">
        <f>ROUND(I85*E85,2)</f>
        <v>0</v>
      </c>
      <c r="O85" s="79"/>
      <c r="P85" s="105">
        <f t="shared" si="6"/>
        <v>0</v>
      </c>
    </row>
    <row r="86" spans="1:16" s="104" customFormat="1" ht="63.75" x14ac:dyDescent="0.2">
      <c r="A86" s="19"/>
      <c r="B86" s="56"/>
      <c r="C86" s="142" t="s">
        <v>620</v>
      </c>
      <c r="D86" s="77" t="s">
        <v>30</v>
      </c>
      <c r="E86" s="77">
        <v>9</v>
      </c>
      <c r="F86" s="79"/>
      <c r="G86" s="79"/>
      <c r="H86" s="79"/>
      <c r="I86" s="183"/>
      <c r="J86" s="79"/>
      <c r="K86" s="79">
        <f t="shared" si="5"/>
        <v>0</v>
      </c>
      <c r="L86" s="79"/>
      <c r="M86" s="79"/>
      <c r="N86" s="79">
        <f>ROUND(I86*E86,2)</f>
        <v>0</v>
      </c>
      <c r="O86" s="79"/>
      <c r="P86" s="105">
        <f t="shared" si="6"/>
        <v>0</v>
      </c>
    </row>
    <row r="87" spans="1:16" s="104" customFormat="1" ht="18" customHeight="1" x14ac:dyDescent="0.2">
      <c r="A87" s="19">
        <v>19</v>
      </c>
      <c r="B87" s="56"/>
      <c r="C87" s="20" t="s">
        <v>618</v>
      </c>
      <c r="D87" s="77" t="s">
        <v>30</v>
      </c>
      <c r="E87" s="77">
        <v>4</v>
      </c>
      <c r="F87" s="79"/>
      <c r="G87" s="79"/>
      <c r="H87" s="79">
        <f>ROUND(F87*G87,2)</f>
        <v>0</v>
      </c>
      <c r="I87" s="79"/>
      <c r="J87" s="79"/>
      <c r="K87" s="79">
        <f t="shared" si="5"/>
        <v>0</v>
      </c>
      <c r="L87" s="79">
        <f>ROUND(E87*F87,2)</f>
        <v>0</v>
      </c>
      <c r="M87" s="79">
        <f>ROUND(H87*E87,2)</f>
        <v>0</v>
      </c>
      <c r="N87" s="79"/>
      <c r="O87" s="79">
        <f>ROUND(J87*E87,2)</f>
        <v>0</v>
      </c>
      <c r="P87" s="105">
        <f t="shared" si="6"/>
        <v>0</v>
      </c>
    </row>
    <row r="88" spans="1:16" s="104" customFormat="1" ht="63.75" x14ac:dyDescent="0.2">
      <c r="A88" s="19"/>
      <c r="B88" s="56"/>
      <c r="C88" s="142" t="s">
        <v>622</v>
      </c>
      <c r="D88" s="77" t="s">
        <v>30</v>
      </c>
      <c r="E88" s="77">
        <v>4</v>
      </c>
      <c r="F88" s="79"/>
      <c r="G88" s="79"/>
      <c r="H88" s="79"/>
      <c r="I88" s="183"/>
      <c r="J88" s="79"/>
      <c r="K88" s="79">
        <f t="shared" si="5"/>
        <v>0</v>
      </c>
      <c r="L88" s="79"/>
      <c r="M88" s="79"/>
      <c r="N88" s="79">
        <f>ROUND(I88*E88,2)</f>
        <v>0</v>
      </c>
      <c r="O88" s="79"/>
      <c r="P88" s="105">
        <f t="shared" si="6"/>
        <v>0</v>
      </c>
    </row>
    <row r="89" spans="1:16" s="104" customFormat="1" ht="18" customHeight="1" x14ac:dyDescent="0.2">
      <c r="A89" s="19"/>
      <c r="B89" s="56"/>
      <c r="C89" s="142" t="s">
        <v>694</v>
      </c>
      <c r="D89" s="77" t="s">
        <v>30</v>
      </c>
      <c r="E89" s="77">
        <v>4</v>
      </c>
      <c r="F89" s="79"/>
      <c r="G89" s="79"/>
      <c r="H89" s="79"/>
      <c r="I89" s="183"/>
      <c r="J89" s="79"/>
      <c r="K89" s="79">
        <f t="shared" si="5"/>
        <v>0</v>
      </c>
      <c r="L89" s="79"/>
      <c r="M89" s="79"/>
      <c r="N89" s="79">
        <f>ROUND(I89*E89,2)</f>
        <v>0</v>
      </c>
      <c r="O89" s="79"/>
      <c r="P89" s="105">
        <f t="shared" si="6"/>
        <v>0</v>
      </c>
    </row>
    <row r="90" spans="1:16" s="104" customFormat="1" ht="38.25" x14ac:dyDescent="0.2">
      <c r="A90" s="19">
        <v>20</v>
      </c>
      <c r="B90" s="93"/>
      <c r="C90" s="20" t="s">
        <v>626</v>
      </c>
      <c r="D90" s="77" t="s">
        <v>34</v>
      </c>
      <c r="E90" s="77">
        <v>1</v>
      </c>
      <c r="F90" s="79"/>
      <c r="G90" s="79"/>
      <c r="H90" s="79">
        <f>ROUND(F90*G90,2)</f>
        <v>0</v>
      </c>
      <c r="I90" s="79"/>
      <c r="J90" s="79"/>
      <c r="K90" s="79">
        <f t="shared" si="5"/>
        <v>0</v>
      </c>
      <c r="L90" s="79">
        <f>ROUND(E90*F90,2)</f>
        <v>0</v>
      </c>
      <c r="M90" s="79">
        <f>ROUND(H90*E90,2)</f>
        <v>0</v>
      </c>
      <c r="N90" s="79"/>
      <c r="O90" s="79">
        <f>ROUND(J90*E90,2)</f>
        <v>0</v>
      </c>
      <c r="P90" s="105">
        <f t="shared" si="6"/>
        <v>0</v>
      </c>
    </row>
    <row r="91" spans="1:16" s="104" customFormat="1" ht="18" customHeight="1" x14ac:dyDescent="0.2">
      <c r="A91" s="19"/>
      <c r="B91" s="56"/>
      <c r="C91" s="142" t="s">
        <v>627</v>
      </c>
      <c r="D91" s="77" t="s">
        <v>35</v>
      </c>
      <c r="E91" s="95">
        <v>3</v>
      </c>
      <c r="F91" s="79"/>
      <c r="G91" s="79"/>
      <c r="H91" s="79"/>
      <c r="I91" s="183"/>
      <c r="J91" s="79"/>
      <c r="K91" s="79">
        <f t="shared" si="5"/>
        <v>0</v>
      </c>
      <c r="L91" s="79"/>
      <c r="M91" s="79"/>
      <c r="N91" s="79">
        <f>ROUND(I91*E91,2)</f>
        <v>0</v>
      </c>
      <c r="O91" s="79"/>
      <c r="P91" s="105">
        <f t="shared" si="6"/>
        <v>0</v>
      </c>
    </row>
    <row r="92" spans="1:16" s="104" customFormat="1" ht="18" customHeight="1" x14ac:dyDescent="0.2">
      <c r="A92" s="19"/>
      <c r="B92" s="56"/>
      <c r="C92" s="142" t="s">
        <v>628</v>
      </c>
      <c r="D92" s="77" t="s">
        <v>35</v>
      </c>
      <c r="E92" s="95">
        <v>3</v>
      </c>
      <c r="F92" s="79"/>
      <c r="G92" s="79"/>
      <c r="H92" s="79"/>
      <c r="I92" s="183"/>
      <c r="J92" s="79"/>
      <c r="K92" s="79">
        <f t="shared" si="5"/>
        <v>0</v>
      </c>
      <c r="L92" s="79"/>
      <c r="M92" s="79"/>
      <c r="N92" s="79">
        <f>ROUND(I92*E92,2)</f>
        <v>0</v>
      </c>
      <c r="O92" s="79"/>
      <c r="P92" s="105">
        <f t="shared" si="6"/>
        <v>0</v>
      </c>
    </row>
    <row r="93" spans="1:16" s="104" customFormat="1" ht="18" customHeight="1" x14ac:dyDescent="0.2">
      <c r="A93" s="19"/>
      <c r="B93" s="56"/>
      <c r="C93" s="142" t="s">
        <v>629</v>
      </c>
      <c r="D93" s="77" t="s">
        <v>34</v>
      </c>
      <c r="E93" s="97">
        <v>1</v>
      </c>
      <c r="F93" s="79"/>
      <c r="G93" s="79"/>
      <c r="H93" s="79"/>
      <c r="I93" s="183"/>
      <c r="J93" s="79"/>
      <c r="K93" s="79">
        <f t="shared" si="5"/>
        <v>0</v>
      </c>
      <c r="L93" s="79"/>
      <c r="M93" s="79"/>
      <c r="N93" s="79">
        <f>ROUND(I93*E93,2)</f>
        <v>0</v>
      </c>
      <c r="O93" s="79"/>
      <c r="P93" s="105">
        <f t="shared" si="6"/>
        <v>0</v>
      </c>
    </row>
    <row r="94" spans="1:16" s="104" customFormat="1" ht="25.5" x14ac:dyDescent="0.2">
      <c r="A94" s="19">
        <v>21</v>
      </c>
      <c r="B94" s="93"/>
      <c r="C94" s="20" t="s">
        <v>623</v>
      </c>
      <c r="D94" s="77" t="s">
        <v>34</v>
      </c>
      <c r="E94" s="77">
        <v>1</v>
      </c>
      <c r="F94" s="79"/>
      <c r="G94" s="79"/>
      <c r="H94" s="79">
        <f>ROUND(F94*G94,2)</f>
        <v>0</v>
      </c>
      <c r="I94" s="79"/>
      <c r="J94" s="79"/>
      <c r="K94" s="79">
        <f t="shared" si="5"/>
        <v>0</v>
      </c>
      <c r="L94" s="79">
        <f>ROUND(E94*F94,2)</f>
        <v>0</v>
      </c>
      <c r="M94" s="79">
        <f>ROUND(H94*E94,2)</f>
        <v>0</v>
      </c>
      <c r="N94" s="79"/>
      <c r="O94" s="79">
        <f>ROUND(J94*E94,2)</f>
        <v>0</v>
      </c>
      <c r="P94" s="105">
        <f t="shared" si="6"/>
        <v>0</v>
      </c>
    </row>
    <row r="95" spans="1:16" s="104" customFormat="1" ht="18" customHeight="1" x14ac:dyDescent="0.2">
      <c r="A95" s="19"/>
      <c r="B95" s="56"/>
      <c r="C95" s="142" t="s">
        <v>624</v>
      </c>
      <c r="D95" s="77" t="s">
        <v>30</v>
      </c>
      <c r="E95" s="77">
        <v>1</v>
      </c>
      <c r="F95" s="79"/>
      <c r="G95" s="79"/>
      <c r="H95" s="79"/>
      <c r="I95" s="79"/>
      <c r="J95" s="79"/>
      <c r="K95" s="79">
        <f t="shared" si="5"/>
        <v>0</v>
      </c>
      <c r="L95" s="79"/>
      <c r="M95" s="79"/>
      <c r="N95" s="79">
        <f>ROUND(I95*E95,2)</f>
        <v>0</v>
      </c>
      <c r="O95" s="79"/>
      <c r="P95" s="105">
        <f t="shared" si="6"/>
        <v>0</v>
      </c>
    </row>
    <row r="96" spans="1:16" s="104" customFormat="1" ht="18" customHeight="1" x14ac:dyDescent="0.2">
      <c r="A96" s="19"/>
      <c r="B96" s="56"/>
      <c r="C96" s="142" t="s">
        <v>625</v>
      </c>
      <c r="D96" s="77" t="s">
        <v>30</v>
      </c>
      <c r="E96" s="77">
        <v>1</v>
      </c>
      <c r="F96" s="79"/>
      <c r="G96" s="79"/>
      <c r="H96" s="79"/>
      <c r="I96" s="79"/>
      <c r="J96" s="79"/>
      <c r="K96" s="79">
        <f t="shared" si="5"/>
        <v>0</v>
      </c>
      <c r="L96" s="79"/>
      <c r="M96" s="79"/>
      <c r="N96" s="79">
        <f>ROUND(I96*E96,2)</f>
        <v>0</v>
      </c>
      <c r="O96" s="79"/>
      <c r="P96" s="105">
        <f t="shared" si="6"/>
        <v>0</v>
      </c>
    </row>
    <row r="97" spans="1:16" s="104" customFormat="1" ht="18" customHeight="1" x14ac:dyDescent="0.2">
      <c r="A97" s="19">
        <v>22</v>
      </c>
      <c r="B97" s="93"/>
      <c r="C97" s="20" t="s">
        <v>115</v>
      </c>
      <c r="D97" s="77" t="s">
        <v>34</v>
      </c>
      <c r="E97" s="77">
        <v>1</v>
      </c>
      <c r="F97" s="79"/>
      <c r="G97" s="79"/>
      <c r="H97" s="79"/>
      <c r="I97" s="79"/>
      <c r="J97" s="79"/>
      <c r="K97" s="79">
        <f t="shared" si="5"/>
        <v>0</v>
      </c>
      <c r="L97" s="79"/>
      <c r="M97" s="79"/>
      <c r="N97" s="79">
        <f>ROUND(I97*E97,2)</f>
        <v>0</v>
      </c>
      <c r="O97" s="79"/>
      <c r="P97" s="105">
        <f t="shared" si="6"/>
        <v>0</v>
      </c>
    </row>
    <row r="98" spans="1:16" s="104" customFormat="1" ht="18" customHeight="1" x14ac:dyDescent="0.2">
      <c r="A98" s="19"/>
      <c r="B98" s="56"/>
      <c r="C98" s="94" t="s">
        <v>600</v>
      </c>
      <c r="D98" s="77"/>
      <c r="E98" s="77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105"/>
    </row>
    <row r="99" spans="1:16" s="51" customFormat="1" ht="18" customHeight="1" x14ac:dyDescent="0.2">
      <c r="A99" s="19"/>
      <c r="B99" s="20"/>
      <c r="C99" s="134" t="s">
        <v>117</v>
      </c>
      <c r="D99" s="77"/>
      <c r="E99" s="78"/>
      <c r="F99" s="16"/>
      <c r="G99" s="16"/>
      <c r="H99" s="16"/>
      <c r="I99" s="16"/>
      <c r="J99" s="16"/>
      <c r="K99" s="79"/>
      <c r="L99" s="16"/>
      <c r="M99" s="16"/>
      <c r="N99" s="16"/>
      <c r="O99" s="16"/>
      <c r="P99" s="80"/>
    </row>
    <row r="100" spans="1:16" s="104" customFormat="1" ht="25.5" x14ac:dyDescent="0.2">
      <c r="A100" s="78">
        <v>23</v>
      </c>
      <c r="B100" s="56"/>
      <c r="C100" s="20" t="s">
        <v>676</v>
      </c>
      <c r="D100" s="77" t="s">
        <v>34</v>
      </c>
      <c r="E100" s="97">
        <v>1</v>
      </c>
      <c r="F100" s="79"/>
      <c r="G100" s="79"/>
      <c r="H100" s="79">
        <f>ROUND(F100*G100,2)</f>
        <v>0</v>
      </c>
      <c r="I100" s="79"/>
      <c r="J100" s="79"/>
      <c r="K100" s="79">
        <f t="shared" ref="K100:K113" si="7">J100+I100+H100</f>
        <v>0</v>
      </c>
      <c r="L100" s="79">
        <f>ROUND(E100*F100,2)</f>
        <v>0</v>
      </c>
      <c r="M100" s="79">
        <f>ROUND(H100*E100,2)</f>
        <v>0</v>
      </c>
      <c r="N100" s="79"/>
      <c r="O100" s="79">
        <f>ROUND(J100*E100,2)</f>
        <v>0</v>
      </c>
      <c r="P100" s="105">
        <f t="shared" ref="P100:P113" si="8">M100+N100+O100</f>
        <v>0</v>
      </c>
    </row>
    <row r="101" spans="1:16" s="104" customFormat="1" ht="18" customHeight="1" x14ac:dyDescent="0.2">
      <c r="A101" s="19"/>
      <c r="B101" s="56"/>
      <c r="C101" s="142" t="s">
        <v>677</v>
      </c>
      <c r="D101" s="77" t="s">
        <v>30</v>
      </c>
      <c r="E101" s="77">
        <v>1</v>
      </c>
      <c r="F101" s="79"/>
      <c r="G101" s="79"/>
      <c r="H101" s="79"/>
      <c r="I101" s="79"/>
      <c r="J101" s="79"/>
      <c r="K101" s="79">
        <f t="shared" si="7"/>
        <v>0</v>
      </c>
      <c r="L101" s="79"/>
      <c r="M101" s="79"/>
      <c r="N101" s="79">
        <f>ROUND(E101*I101,2)</f>
        <v>0</v>
      </c>
      <c r="O101" s="79"/>
      <c r="P101" s="105">
        <f t="shared" si="8"/>
        <v>0</v>
      </c>
    </row>
    <row r="102" spans="1:16" s="104" customFormat="1" ht="38.25" x14ac:dyDescent="0.2">
      <c r="A102" s="19"/>
      <c r="B102" s="56"/>
      <c r="C102" s="142" t="s">
        <v>678</v>
      </c>
      <c r="D102" s="77" t="s">
        <v>34</v>
      </c>
      <c r="E102" s="77">
        <v>1</v>
      </c>
      <c r="F102" s="79"/>
      <c r="G102" s="79"/>
      <c r="H102" s="79"/>
      <c r="I102" s="79"/>
      <c r="J102" s="79"/>
      <c r="K102" s="79">
        <f t="shared" si="7"/>
        <v>0</v>
      </c>
      <c r="L102" s="79"/>
      <c r="M102" s="79"/>
      <c r="N102" s="79">
        <f>ROUND(E102*I102,2)</f>
        <v>0</v>
      </c>
      <c r="O102" s="79"/>
      <c r="P102" s="105">
        <f t="shared" si="8"/>
        <v>0</v>
      </c>
    </row>
    <row r="103" spans="1:16" s="104" customFormat="1" ht="25.5" x14ac:dyDescent="0.2">
      <c r="A103" s="19"/>
      <c r="B103" s="56"/>
      <c r="C103" s="142" t="s">
        <v>684</v>
      </c>
      <c r="D103" s="77" t="s">
        <v>30</v>
      </c>
      <c r="E103" s="77">
        <v>4</v>
      </c>
      <c r="F103" s="79"/>
      <c r="G103" s="79"/>
      <c r="H103" s="79"/>
      <c r="I103" s="79"/>
      <c r="J103" s="79"/>
      <c r="K103" s="79">
        <f t="shared" si="7"/>
        <v>0</v>
      </c>
      <c r="L103" s="79"/>
      <c r="M103" s="79"/>
      <c r="N103" s="79">
        <f>ROUND(E103*I103,2)</f>
        <v>0</v>
      </c>
      <c r="O103" s="79"/>
      <c r="P103" s="105">
        <f t="shared" si="8"/>
        <v>0</v>
      </c>
    </row>
    <row r="104" spans="1:16" s="104" customFormat="1" ht="38.25" x14ac:dyDescent="0.2">
      <c r="A104" s="19">
        <v>24</v>
      </c>
      <c r="B104" s="56"/>
      <c r="C104" s="20" t="s">
        <v>732</v>
      </c>
      <c r="D104" s="77" t="s">
        <v>35</v>
      </c>
      <c r="E104" s="77">
        <v>80</v>
      </c>
      <c r="F104" s="79"/>
      <c r="G104" s="79"/>
      <c r="H104" s="79">
        <f>ROUND(F104*G104,2)</f>
        <v>0</v>
      </c>
      <c r="I104" s="79"/>
      <c r="J104" s="79"/>
      <c r="K104" s="79">
        <f t="shared" si="7"/>
        <v>0</v>
      </c>
      <c r="L104" s="79">
        <f>ROUND(E104*F104,2)</f>
        <v>0</v>
      </c>
      <c r="M104" s="79">
        <f>ROUND(H104*E104,2)</f>
        <v>0</v>
      </c>
      <c r="N104" s="79"/>
      <c r="O104" s="79">
        <f>ROUND(J104*E104,2)</f>
        <v>0</v>
      </c>
      <c r="P104" s="105">
        <f t="shared" si="8"/>
        <v>0</v>
      </c>
    </row>
    <row r="105" spans="1:16" s="104" customFormat="1" ht="18" customHeight="1" x14ac:dyDescent="0.2">
      <c r="A105" s="19"/>
      <c r="B105" s="56"/>
      <c r="C105" s="142" t="s">
        <v>118</v>
      </c>
      <c r="D105" s="77" t="s">
        <v>35</v>
      </c>
      <c r="E105" s="77">
        <v>80</v>
      </c>
      <c r="F105" s="79"/>
      <c r="G105" s="79"/>
      <c r="H105" s="79"/>
      <c r="I105" s="79"/>
      <c r="J105" s="79"/>
      <c r="K105" s="79">
        <f t="shared" si="7"/>
        <v>0</v>
      </c>
      <c r="L105" s="79"/>
      <c r="M105" s="79"/>
      <c r="N105" s="79">
        <f t="shared" ref="N105:N110" si="9">ROUND(E105*I105,2)</f>
        <v>0</v>
      </c>
      <c r="O105" s="79"/>
      <c r="P105" s="105">
        <f t="shared" si="8"/>
        <v>0</v>
      </c>
    </row>
    <row r="106" spans="1:16" s="104" customFormat="1" ht="25.5" x14ac:dyDescent="0.2">
      <c r="A106" s="107"/>
      <c r="B106" s="56"/>
      <c r="C106" s="142" t="s">
        <v>681</v>
      </c>
      <c r="D106" s="77" t="s">
        <v>30</v>
      </c>
      <c r="E106" s="77">
        <v>24</v>
      </c>
      <c r="F106" s="79"/>
      <c r="G106" s="79"/>
      <c r="H106" s="79"/>
      <c r="I106" s="79"/>
      <c r="J106" s="79"/>
      <c r="K106" s="79">
        <f t="shared" si="7"/>
        <v>0</v>
      </c>
      <c r="L106" s="79"/>
      <c r="M106" s="79"/>
      <c r="N106" s="79">
        <f t="shared" si="9"/>
        <v>0</v>
      </c>
      <c r="O106" s="79"/>
      <c r="P106" s="105">
        <f t="shared" si="8"/>
        <v>0</v>
      </c>
    </row>
    <row r="107" spans="1:16" s="104" customFormat="1" ht="18" customHeight="1" x14ac:dyDescent="0.2">
      <c r="A107" s="107"/>
      <c r="B107" s="56"/>
      <c r="C107" s="142" t="s">
        <v>682</v>
      </c>
      <c r="D107" s="77" t="s">
        <v>30</v>
      </c>
      <c r="E107" s="77">
        <v>20</v>
      </c>
      <c r="F107" s="79"/>
      <c r="G107" s="79"/>
      <c r="H107" s="79"/>
      <c r="I107" s="79"/>
      <c r="J107" s="79"/>
      <c r="K107" s="79">
        <f t="shared" si="7"/>
        <v>0</v>
      </c>
      <c r="L107" s="79"/>
      <c r="M107" s="79"/>
      <c r="N107" s="79">
        <f t="shared" si="9"/>
        <v>0</v>
      </c>
      <c r="O107" s="79"/>
      <c r="P107" s="105">
        <f t="shared" si="8"/>
        <v>0</v>
      </c>
    </row>
    <row r="108" spans="1:16" s="104" customFormat="1" ht="18" customHeight="1" x14ac:dyDescent="0.2">
      <c r="A108" s="107"/>
      <c r="B108" s="56"/>
      <c r="C108" s="142" t="s">
        <v>683</v>
      </c>
      <c r="D108" s="77" t="s">
        <v>30</v>
      </c>
      <c r="E108" s="77">
        <v>10</v>
      </c>
      <c r="F108" s="79"/>
      <c r="G108" s="79"/>
      <c r="H108" s="79"/>
      <c r="I108" s="79"/>
      <c r="J108" s="79"/>
      <c r="K108" s="79">
        <f t="shared" si="7"/>
        <v>0</v>
      </c>
      <c r="L108" s="79"/>
      <c r="M108" s="79"/>
      <c r="N108" s="79">
        <f t="shared" si="9"/>
        <v>0</v>
      </c>
      <c r="O108" s="79"/>
      <c r="P108" s="105">
        <f t="shared" si="8"/>
        <v>0</v>
      </c>
    </row>
    <row r="109" spans="1:16" s="104" customFormat="1" ht="18" customHeight="1" x14ac:dyDescent="0.2">
      <c r="A109" s="107"/>
      <c r="B109" s="56"/>
      <c r="C109" s="142" t="s">
        <v>731</v>
      </c>
      <c r="D109" s="77" t="s">
        <v>30</v>
      </c>
      <c r="E109" s="77">
        <v>4</v>
      </c>
      <c r="F109" s="79"/>
      <c r="G109" s="79"/>
      <c r="H109" s="79"/>
      <c r="I109" s="79"/>
      <c r="J109" s="79"/>
      <c r="K109" s="79">
        <f t="shared" si="7"/>
        <v>0</v>
      </c>
      <c r="L109" s="79"/>
      <c r="M109" s="79"/>
      <c r="N109" s="79">
        <f t="shared" si="9"/>
        <v>0</v>
      </c>
      <c r="O109" s="79"/>
      <c r="P109" s="105">
        <f t="shared" si="8"/>
        <v>0</v>
      </c>
    </row>
    <row r="110" spans="1:16" s="104" customFormat="1" ht="25.5" x14ac:dyDescent="0.2">
      <c r="A110" s="19"/>
      <c r="B110" s="56"/>
      <c r="C110" s="142" t="s">
        <v>680</v>
      </c>
      <c r="D110" s="77" t="s">
        <v>30</v>
      </c>
      <c r="E110" s="77">
        <v>30</v>
      </c>
      <c r="F110" s="79"/>
      <c r="G110" s="79"/>
      <c r="H110" s="79"/>
      <c r="I110" s="79"/>
      <c r="J110" s="79"/>
      <c r="K110" s="79">
        <f t="shared" si="7"/>
        <v>0</v>
      </c>
      <c r="L110" s="79"/>
      <c r="M110" s="79"/>
      <c r="N110" s="79">
        <f t="shared" si="9"/>
        <v>0</v>
      </c>
      <c r="O110" s="79"/>
      <c r="P110" s="105">
        <f t="shared" si="8"/>
        <v>0</v>
      </c>
    </row>
    <row r="111" spans="1:16" s="104" customFormat="1" ht="18" customHeight="1" x14ac:dyDescent="0.2">
      <c r="A111" s="19">
        <v>25</v>
      </c>
      <c r="B111" s="93"/>
      <c r="C111" s="20" t="s">
        <v>120</v>
      </c>
      <c r="D111" s="77" t="s">
        <v>30</v>
      </c>
      <c r="E111" s="77">
        <v>1</v>
      </c>
      <c r="F111" s="79"/>
      <c r="G111" s="79"/>
      <c r="H111" s="79">
        <f>ROUND(F111*G111,2)</f>
        <v>0</v>
      </c>
      <c r="I111" s="79"/>
      <c r="J111" s="79"/>
      <c r="K111" s="79">
        <f t="shared" si="7"/>
        <v>0</v>
      </c>
      <c r="L111" s="79">
        <f>ROUND(E111*F111,2)</f>
        <v>0</v>
      </c>
      <c r="M111" s="79">
        <f>ROUND(H111*E111,2)</f>
        <v>0</v>
      </c>
      <c r="N111" s="79"/>
      <c r="O111" s="79">
        <f>ROUND(J111*E111,2)</f>
        <v>0</v>
      </c>
      <c r="P111" s="105">
        <f t="shared" si="8"/>
        <v>0</v>
      </c>
    </row>
    <row r="112" spans="1:16" s="104" customFormat="1" ht="25.5" x14ac:dyDescent="0.2">
      <c r="A112" s="19"/>
      <c r="B112" s="56"/>
      <c r="C112" s="142" t="s">
        <v>695</v>
      </c>
      <c r="D112" s="77" t="s">
        <v>30</v>
      </c>
      <c r="E112" s="77">
        <v>1</v>
      </c>
      <c r="F112" s="79"/>
      <c r="G112" s="79"/>
      <c r="H112" s="79"/>
      <c r="I112" s="79"/>
      <c r="J112" s="79"/>
      <c r="K112" s="79">
        <f t="shared" si="7"/>
        <v>0</v>
      </c>
      <c r="L112" s="79"/>
      <c r="M112" s="79"/>
      <c r="N112" s="79">
        <f>ROUND(E112*I112,2)</f>
        <v>0</v>
      </c>
      <c r="O112" s="79"/>
      <c r="P112" s="105">
        <f t="shared" si="8"/>
        <v>0</v>
      </c>
    </row>
    <row r="113" spans="1:17" s="104" customFormat="1" ht="18" customHeight="1" x14ac:dyDescent="0.2">
      <c r="A113" s="19">
        <v>26</v>
      </c>
      <c r="B113" s="93"/>
      <c r="C113" s="20" t="s">
        <v>121</v>
      </c>
      <c r="D113" s="77" t="s">
        <v>34</v>
      </c>
      <c r="E113" s="77">
        <v>1</v>
      </c>
      <c r="F113" s="16"/>
      <c r="G113" s="16"/>
      <c r="H113" s="79"/>
      <c r="I113" s="79"/>
      <c r="J113" s="16"/>
      <c r="K113" s="79">
        <f t="shared" si="7"/>
        <v>0</v>
      </c>
      <c r="L113" s="79"/>
      <c r="M113" s="79"/>
      <c r="N113" s="79">
        <f>ROUND(E113*I113,2)</f>
        <v>0</v>
      </c>
      <c r="O113" s="79"/>
      <c r="P113" s="105">
        <f t="shared" si="8"/>
        <v>0</v>
      </c>
    </row>
    <row r="114" spans="1:17" s="51" customFormat="1" ht="18" customHeight="1" x14ac:dyDescent="0.2">
      <c r="A114" s="19"/>
      <c r="B114" s="20"/>
      <c r="C114" s="134" t="s">
        <v>116</v>
      </c>
      <c r="D114" s="77"/>
      <c r="E114" s="78"/>
      <c r="F114" s="16"/>
      <c r="G114" s="16"/>
      <c r="H114" s="16"/>
      <c r="I114" s="16"/>
      <c r="J114" s="16"/>
      <c r="K114" s="79"/>
      <c r="L114" s="16"/>
      <c r="M114" s="16"/>
      <c r="N114" s="16"/>
      <c r="O114" s="16"/>
      <c r="P114" s="80"/>
    </row>
    <row r="115" spans="1:17" s="104" customFormat="1" ht="38.25" x14ac:dyDescent="0.2">
      <c r="A115" s="78">
        <v>27</v>
      </c>
      <c r="B115" s="20"/>
      <c r="C115" s="20" t="s">
        <v>667</v>
      </c>
      <c r="D115" s="77" t="s">
        <v>35</v>
      </c>
      <c r="E115" s="77">
        <v>50</v>
      </c>
      <c r="F115" s="79"/>
      <c r="G115" s="79"/>
      <c r="H115" s="79">
        <f>ROUND(F115*G115,2)</f>
        <v>0</v>
      </c>
      <c r="I115" s="79"/>
      <c r="J115" s="79"/>
      <c r="K115" s="79">
        <f>J115+I115+H115</f>
        <v>0</v>
      </c>
      <c r="L115" s="79">
        <f>ROUND(E115*F115,2)</f>
        <v>0</v>
      </c>
      <c r="M115" s="79">
        <f>ROUND(H115*E115,2)</f>
        <v>0</v>
      </c>
      <c r="N115" s="79"/>
      <c r="O115" s="79">
        <f>ROUND(J115*E115,2)</f>
        <v>0</v>
      </c>
      <c r="P115" s="105">
        <f>M115+N115+O115</f>
        <v>0</v>
      </c>
      <c r="Q115" s="51"/>
    </row>
    <row r="116" spans="1:17" s="104" customFormat="1" ht="18" customHeight="1" x14ac:dyDescent="0.2">
      <c r="A116" s="107"/>
      <c r="B116" s="20"/>
      <c r="C116" s="142" t="s">
        <v>668</v>
      </c>
      <c r="D116" s="77" t="s">
        <v>35</v>
      </c>
      <c r="E116" s="77">
        <v>50</v>
      </c>
      <c r="F116" s="79"/>
      <c r="G116" s="79"/>
      <c r="H116" s="79"/>
      <c r="I116" s="79"/>
      <c r="J116" s="79"/>
      <c r="K116" s="79">
        <f>J116+I116+H116</f>
        <v>0</v>
      </c>
      <c r="L116" s="79"/>
      <c r="M116" s="79"/>
      <c r="N116" s="79">
        <f>ROUND(E116*I116,2)</f>
        <v>0</v>
      </c>
      <c r="O116" s="79"/>
      <c r="P116" s="105">
        <f>M116+N116+O116</f>
        <v>0</v>
      </c>
    </row>
    <row r="117" spans="1:17" s="104" customFormat="1" ht="18" customHeight="1" x14ac:dyDescent="0.2">
      <c r="A117" s="107"/>
      <c r="B117" s="56"/>
      <c r="C117" s="142" t="s">
        <v>670</v>
      </c>
      <c r="D117" s="77" t="s">
        <v>671</v>
      </c>
      <c r="E117" s="77">
        <v>1</v>
      </c>
      <c r="F117" s="79"/>
      <c r="G117" s="79"/>
      <c r="H117" s="79"/>
      <c r="I117" s="79"/>
      <c r="J117" s="79"/>
      <c r="K117" s="79">
        <f>J117+I117+H117</f>
        <v>0</v>
      </c>
      <c r="L117" s="79"/>
      <c r="M117" s="79"/>
      <c r="N117" s="79">
        <f>ROUND(E117*I117,2)</f>
        <v>0</v>
      </c>
      <c r="O117" s="79"/>
      <c r="P117" s="105">
        <f>M117+N117+O117</f>
        <v>0</v>
      </c>
    </row>
    <row r="118" spans="1:17" s="104" customFormat="1" ht="18" customHeight="1" x14ac:dyDescent="0.2">
      <c r="A118" s="78">
        <v>28</v>
      </c>
      <c r="B118" s="56"/>
      <c r="C118" s="20" t="s">
        <v>689</v>
      </c>
      <c r="D118" s="77" t="s">
        <v>35</v>
      </c>
      <c r="E118" s="95">
        <v>12</v>
      </c>
      <c r="F118" s="79"/>
      <c r="G118" s="79"/>
      <c r="H118" s="79">
        <f>ROUND(F118*G118,2)</f>
        <v>0</v>
      </c>
      <c r="I118" s="79"/>
      <c r="J118" s="79"/>
      <c r="K118" s="79">
        <f t="shared" ref="K118:K134" si="10">J118+I118+H118</f>
        <v>0</v>
      </c>
      <c r="L118" s="79">
        <f>ROUND(E118*F118,2)</f>
        <v>0</v>
      </c>
      <c r="M118" s="79">
        <f>ROUND(H118*E118,2)</f>
        <v>0</v>
      </c>
      <c r="N118" s="79"/>
      <c r="O118" s="79">
        <f>ROUND(J118*E118,2)</f>
        <v>0</v>
      </c>
      <c r="P118" s="105">
        <f t="shared" ref="P118:P134" si="11">M118+N118+O118</f>
        <v>0</v>
      </c>
    </row>
    <row r="119" spans="1:17" s="104" customFormat="1" ht="25.5" x14ac:dyDescent="0.2">
      <c r="A119" s="107"/>
      <c r="B119" s="56"/>
      <c r="C119" s="142" t="s">
        <v>669</v>
      </c>
      <c r="D119" s="77" t="s">
        <v>30</v>
      </c>
      <c r="E119" s="77">
        <v>8</v>
      </c>
      <c r="F119" s="79"/>
      <c r="G119" s="79"/>
      <c r="H119" s="79"/>
      <c r="I119" s="79"/>
      <c r="J119" s="79"/>
      <c r="K119" s="79">
        <f t="shared" si="10"/>
        <v>0</v>
      </c>
      <c r="L119" s="79"/>
      <c r="M119" s="79"/>
      <c r="N119" s="79">
        <f>ROUND(E119*I119,2)</f>
        <v>0</v>
      </c>
      <c r="O119" s="79"/>
      <c r="P119" s="105">
        <f t="shared" si="11"/>
        <v>0</v>
      </c>
    </row>
    <row r="120" spans="1:17" s="104" customFormat="1" ht="38.25" x14ac:dyDescent="0.2">
      <c r="A120" s="19">
        <v>29</v>
      </c>
      <c r="B120" s="56"/>
      <c r="C120" s="20" t="s">
        <v>732</v>
      </c>
      <c r="D120" s="77" t="s">
        <v>35</v>
      </c>
      <c r="E120" s="77">
        <v>30</v>
      </c>
      <c r="F120" s="79"/>
      <c r="G120" s="79"/>
      <c r="H120" s="79">
        <f>ROUND(F120*G120,2)</f>
        <v>0</v>
      </c>
      <c r="I120" s="79"/>
      <c r="J120" s="79"/>
      <c r="K120" s="79">
        <f t="shared" si="10"/>
        <v>0</v>
      </c>
      <c r="L120" s="79">
        <f>ROUND(E120*F120,2)</f>
        <v>0</v>
      </c>
      <c r="M120" s="79">
        <f>ROUND(H120*E120,2)</f>
        <v>0</v>
      </c>
      <c r="N120" s="79"/>
      <c r="O120" s="79">
        <f>ROUND(J120*E120,2)</f>
        <v>0</v>
      </c>
      <c r="P120" s="105">
        <f t="shared" si="11"/>
        <v>0</v>
      </c>
    </row>
    <row r="121" spans="1:17" s="104" customFormat="1" ht="18" customHeight="1" x14ac:dyDescent="0.2">
      <c r="A121" s="19"/>
      <c r="B121" s="56"/>
      <c r="C121" s="142" t="s">
        <v>679</v>
      </c>
      <c r="D121" s="77" t="s">
        <v>35</v>
      </c>
      <c r="E121" s="77">
        <v>30</v>
      </c>
      <c r="F121" s="79"/>
      <c r="G121" s="79"/>
      <c r="H121" s="79"/>
      <c r="I121" s="79"/>
      <c r="J121" s="79"/>
      <c r="K121" s="79">
        <f>J121+I121+H121</f>
        <v>0</v>
      </c>
      <c r="L121" s="79"/>
      <c r="M121" s="79"/>
      <c r="N121" s="79">
        <f t="shared" ref="N121:N130" si="12">ROUND(E121*I121,2)</f>
        <v>0</v>
      </c>
      <c r="O121" s="79"/>
      <c r="P121" s="105">
        <f>M121+N121+O121</f>
        <v>0</v>
      </c>
    </row>
    <row r="122" spans="1:17" s="104" customFormat="1" ht="25.5" x14ac:dyDescent="0.2">
      <c r="A122" s="19"/>
      <c r="B122" s="56"/>
      <c r="C122" s="142" t="s">
        <v>680</v>
      </c>
      <c r="D122" s="77" t="s">
        <v>30</v>
      </c>
      <c r="E122" s="77">
        <v>30</v>
      </c>
      <c r="F122" s="79"/>
      <c r="G122" s="79"/>
      <c r="H122" s="79"/>
      <c r="I122" s="79"/>
      <c r="J122" s="79"/>
      <c r="K122" s="79">
        <f>J122+I122+H122</f>
        <v>0</v>
      </c>
      <c r="L122" s="79"/>
      <c r="M122" s="79"/>
      <c r="N122" s="79">
        <f t="shared" si="12"/>
        <v>0</v>
      </c>
      <c r="O122" s="79"/>
      <c r="P122" s="105">
        <f>M122+N122+O122</f>
        <v>0</v>
      </c>
    </row>
    <row r="123" spans="1:17" s="104" customFormat="1" ht="38.25" x14ac:dyDescent="0.2">
      <c r="A123" s="78">
        <v>30</v>
      </c>
      <c r="B123" s="56"/>
      <c r="C123" s="20" t="s">
        <v>673</v>
      </c>
      <c r="D123" s="77" t="s">
        <v>30</v>
      </c>
      <c r="E123" s="77">
        <v>4</v>
      </c>
      <c r="F123" s="79"/>
      <c r="G123" s="79"/>
      <c r="H123" s="79">
        <f>ROUND(F123*G123,2)</f>
        <v>0</v>
      </c>
      <c r="I123" s="79"/>
      <c r="J123" s="79"/>
      <c r="K123" s="79">
        <f t="shared" si="10"/>
        <v>0</v>
      </c>
      <c r="L123" s="79">
        <f>ROUND(E123*F123,2)</f>
        <v>0</v>
      </c>
      <c r="M123" s="79">
        <f>ROUND(H123*E123,2)</f>
        <v>0</v>
      </c>
      <c r="N123" s="79">
        <f t="shared" si="12"/>
        <v>0</v>
      </c>
      <c r="O123" s="79">
        <f>ROUND(J123*E123,2)</f>
        <v>0</v>
      </c>
      <c r="P123" s="105">
        <f t="shared" si="11"/>
        <v>0</v>
      </c>
    </row>
    <row r="124" spans="1:17" s="104" customFormat="1" ht="51" x14ac:dyDescent="0.2">
      <c r="A124" s="78">
        <v>31</v>
      </c>
      <c r="B124" s="56"/>
      <c r="C124" s="20" t="s">
        <v>672</v>
      </c>
      <c r="D124" s="77" t="s">
        <v>30</v>
      </c>
      <c r="E124" s="77">
        <v>4</v>
      </c>
      <c r="F124" s="79"/>
      <c r="G124" s="79"/>
      <c r="H124" s="79">
        <f>ROUND(F124*G124,2)</f>
        <v>0</v>
      </c>
      <c r="I124" s="79"/>
      <c r="J124" s="79"/>
      <c r="K124" s="79">
        <f t="shared" si="10"/>
        <v>0</v>
      </c>
      <c r="L124" s="79">
        <f>ROUND(E124*F124,2)</f>
        <v>0</v>
      </c>
      <c r="M124" s="79">
        <f>ROUND(H124*E124,2)</f>
        <v>0</v>
      </c>
      <c r="N124" s="79">
        <f t="shared" si="12"/>
        <v>0</v>
      </c>
      <c r="O124" s="79">
        <f>ROUND(J124*E124,2)</f>
        <v>0</v>
      </c>
      <c r="P124" s="105">
        <f t="shared" si="11"/>
        <v>0</v>
      </c>
    </row>
    <row r="125" spans="1:17" s="104" customFormat="1" ht="18" customHeight="1" x14ac:dyDescent="0.2">
      <c r="A125" s="19">
        <v>32</v>
      </c>
      <c r="B125" s="93"/>
      <c r="C125" s="20" t="s">
        <v>690</v>
      </c>
      <c r="D125" s="77" t="s">
        <v>34</v>
      </c>
      <c r="E125" s="77">
        <v>4</v>
      </c>
      <c r="F125" s="79"/>
      <c r="G125" s="79"/>
      <c r="H125" s="79">
        <f>ROUND(F125*G125,2)</f>
        <v>0</v>
      </c>
      <c r="I125" s="79"/>
      <c r="J125" s="79"/>
      <c r="K125" s="79">
        <f t="shared" si="10"/>
        <v>0</v>
      </c>
      <c r="L125" s="79">
        <f>ROUND(E125*F125,2)</f>
        <v>0</v>
      </c>
      <c r="M125" s="79">
        <f>ROUND(H125*E125,2)</f>
        <v>0</v>
      </c>
      <c r="N125" s="79">
        <f t="shared" si="12"/>
        <v>0</v>
      </c>
      <c r="O125" s="79">
        <f>ROUND(J125*E125,2)</f>
        <v>0</v>
      </c>
      <c r="P125" s="105">
        <f t="shared" si="11"/>
        <v>0</v>
      </c>
    </row>
    <row r="126" spans="1:17" s="104" customFormat="1" ht="25.5" x14ac:dyDescent="0.2">
      <c r="A126" s="107"/>
      <c r="B126" s="56"/>
      <c r="C126" s="142" t="s">
        <v>685</v>
      </c>
      <c r="D126" s="77" t="s">
        <v>30</v>
      </c>
      <c r="E126" s="77">
        <v>4</v>
      </c>
      <c r="F126" s="79"/>
      <c r="G126" s="79"/>
      <c r="H126" s="79"/>
      <c r="I126" s="79"/>
      <c r="J126" s="79"/>
      <c r="K126" s="79">
        <f t="shared" si="10"/>
        <v>0</v>
      </c>
      <c r="L126" s="79"/>
      <c r="M126" s="79"/>
      <c r="N126" s="79">
        <f t="shared" si="12"/>
        <v>0</v>
      </c>
      <c r="O126" s="79"/>
      <c r="P126" s="105">
        <f t="shared" si="11"/>
        <v>0</v>
      </c>
    </row>
    <row r="127" spans="1:17" s="104" customFormat="1" ht="18" customHeight="1" x14ac:dyDescent="0.2">
      <c r="A127" s="107"/>
      <c r="B127" s="56"/>
      <c r="C127" s="142" t="s">
        <v>686</v>
      </c>
      <c r="D127" s="77" t="s">
        <v>30</v>
      </c>
      <c r="E127" s="77">
        <v>4</v>
      </c>
      <c r="F127" s="79"/>
      <c r="G127" s="79"/>
      <c r="H127" s="79"/>
      <c r="I127" s="79"/>
      <c r="J127" s="79"/>
      <c r="K127" s="79">
        <f t="shared" si="10"/>
        <v>0</v>
      </c>
      <c r="L127" s="79"/>
      <c r="M127" s="79"/>
      <c r="N127" s="79">
        <f t="shared" si="12"/>
        <v>0</v>
      </c>
      <c r="O127" s="79"/>
      <c r="P127" s="105">
        <f t="shared" si="11"/>
        <v>0</v>
      </c>
    </row>
    <row r="128" spans="1:17" s="104" customFormat="1" ht="25.5" x14ac:dyDescent="0.2">
      <c r="A128" s="107"/>
      <c r="B128" s="56"/>
      <c r="C128" s="142" t="s">
        <v>687</v>
      </c>
      <c r="D128" s="77" t="s">
        <v>35</v>
      </c>
      <c r="E128" s="77">
        <v>4</v>
      </c>
      <c r="F128" s="79"/>
      <c r="G128" s="79"/>
      <c r="H128" s="79"/>
      <c r="I128" s="79"/>
      <c r="J128" s="79"/>
      <c r="K128" s="79">
        <f t="shared" si="10"/>
        <v>0</v>
      </c>
      <c r="L128" s="79"/>
      <c r="M128" s="79"/>
      <c r="N128" s="79">
        <f t="shared" si="12"/>
        <v>0</v>
      </c>
      <c r="O128" s="79"/>
      <c r="P128" s="105">
        <f t="shared" si="11"/>
        <v>0</v>
      </c>
    </row>
    <row r="129" spans="1:16" s="104" customFormat="1" ht="38.25" x14ac:dyDescent="0.2">
      <c r="A129" s="78">
        <v>33</v>
      </c>
      <c r="B129" s="56"/>
      <c r="C129" s="20" t="s">
        <v>674</v>
      </c>
      <c r="D129" s="77" t="s">
        <v>34</v>
      </c>
      <c r="E129" s="77">
        <v>1</v>
      </c>
      <c r="F129" s="79"/>
      <c r="G129" s="79"/>
      <c r="H129" s="79">
        <f>ROUND(F129*G129,2)</f>
        <v>0</v>
      </c>
      <c r="I129" s="79"/>
      <c r="J129" s="79"/>
      <c r="K129" s="79">
        <f t="shared" si="10"/>
        <v>0</v>
      </c>
      <c r="L129" s="79">
        <f>ROUND(E129*F129,2)</f>
        <v>0</v>
      </c>
      <c r="M129" s="79">
        <f>ROUND(H129*E129,2)</f>
        <v>0</v>
      </c>
      <c r="N129" s="79">
        <f t="shared" si="12"/>
        <v>0</v>
      </c>
      <c r="O129" s="79">
        <f>ROUND(J129*E129,2)</f>
        <v>0</v>
      </c>
      <c r="P129" s="105">
        <f t="shared" si="11"/>
        <v>0</v>
      </c>
    </row>
    <row r="130" spans="1:16" s="104" customFormat="1" ht="51" x14ac:dyDescent="0.2">
      <c r="A130" s="78">
        <v>34</v>
      </c>
      <c r="B130" s="56"/>
      <c r="C130" s="20" t="s">
        <v>736</v>
      </c>
      <c r="D130" s="77" t="s">
        <v>53</v>
      </c>
      <c r="E130" s="77">
        <v>2</v>
      </c>
      <c r="F130" s="79"/>
      <c r="G130" s="79"/>
      <c r="H130" s="79">
        <f>ROUND(F130*G130,2)</f>
        <v>0</v>
      </c>
      <c r="I130" s="79"/>
      <c r="J130" s="79"/>
      <c r="K130" s="79">
        <f>J130+I130+H130</f>
        <v>0</v>
      </c>
      <c r="L130" s="79">
        <f>ROUND(E130*F130,2)</f>
        <v>0</v>
      </c>
      <c r="M130" s="79">
        <f>ROUND(H130*E130,2)</f>
        <v>0</v>
      </c>
      <c r="N130" s="79">
        <f t="shared" si="12"/>
        <v>0</v>
      </c>
      <c r="O130" s="79">
        <f>ROUND(J130*E130,2)</f>
        <v>0</v>
      </c>
      <c r="P130" s="105">
        <f>M130+N130+O130</f>
        <v>0</v>
      </c>
    </row>
    <row r="131" spans="1:16" s="51" customFormat="1" ht="25.5" x14ac:dyDescent="0.2">
      <c r="A131" s="19">
        <v>35</v>
      </c>
      <c r="B131" s="56"/>
      <c r="C131" s="20" t="s">
        <v>102</v>
      </c>
      <c r="D131" s="77" t="s">
        <v>35</v>
      </c>
      <c r="E131" s="78">
        <v>7</v>
      </c>
      <c r="F131" s="16"/>
      <c r="G131" s="16"/>
      <c r="H131" s="16">
        <f>ROUND(F131*G131,2)</f>
        <v>0</v>
      </c>
      <c r="I131" s="16"/>
      <c r="J131" s="79"/>
      <c r="K131" s="79">
        <f t="shared" si="10"/>
        <v>0</v>
      </c>
      <c r="L131" s="16">
        <f>ROUND(E131*F131,2)</f>
        <v>0</v>
      </c>
      <c r="M131" s="16">
        <f>ROUND(H131*E131,2)</f>
        <v>0</v>
      </c>
      <c r="N131" s="16"/>
      <c r="O131" s="16">
        <f>ROUND(J131*E131,2)</f>
        <v>0</v>
      </c>
      <c r="P131" s="80">
        <f t="shared" si="11"/>
        <v>0</v>
      </c>
    </row>
    <row r="132" spans="1:16" s="51" customFormat="1" ht="38.25" x14ac:dyDescent="0.2">
      <c r="A132" s="19"/>
      <c r="B132" s="56"/>
      <c r="C132" s="142" t="s">
        <v>691</v>
      </c>
      <c r="D132" s="77" t="s">
        <v>35</v>
      </c>
      <c r="E132" s="78">
        <v>7</v>
      </c>
      <c r="F132" s="16"/>
      <c r="G132" s="16"/>
      <c r="H132" s="16"/>
      <c r="I132" s="16"/>
      <c r="J132" s="79"/>
      <c r="K132" s="79">
        <f t="shared" si="10"/>
        <v>0</v>
      </c>
      <c r="L132" s="16"/>
      <c r="M132" s="16"/>
      <c r="N132" s="16">
        <f>ROUND(I132*E132,2)</f>
        <v>0</v>
      </c>
      <c r="O132" s="16"/>
      <c r="P132" s="80">
        <f t="shared" si="11"/>
        <v>0</v>
      </c>
    </row>
    <row r="133" spans="1:16" s="51" customFormat="1" ht="25.5" x14ac:dyDescent="0.2">
      <c r="A133" s="19">
        <v>36</v>
      </c>
      <c r="B133" s="56"/>
      <c r="C133" s="20" t="s">
        <v>675</v>
      </c>
      <c r="D133" s="77" t="s">
        <v>35</v>
      </c>
      <c r="E133" s="78">
        <v>9</v>
      </c>
      <c r="F133" s="16"/>
      <c r="G133" s="16"/>
      <c r="H133" s="16">
        <f>ROUND(F133*G133,2)</f>
        <v>0</v>
      </c>
      <c r="I133" s="16"/>
      <c r="J133" s="79"/>
      <c r="K133" s="79">
        <f t="shared" si="10"/>
        <v>0</v>
      </c>
      <c r="L133" s="16">
        <f>ROUND(E133*F133,2)</f>
        <v>0</v>
      </c>
      <c r="M133" s="16">
        <f>ROUND(H133*E133,2)</f>
        <v>0</v>
      </c>
      <c r="N133" s="16"/>
      <c r="O133" s="16">
        <f>ROUND(J133*E133,2)</f>
        <v>0</v>
      </c>
      <c r="P133" s="80">
        <f t="shared" si="11"/>
        <v>0</v>
      </c>
    </row>
    <row r="134" spans="1:16" s="51" customFormat="1" ht="18" customHeight="1" x14ac:dyDescent="0.2">
      <c r="A134" s="19"/>
      <c r="B134" s="56"/>
      <c r="C134" s="142" t="s">
        <v>692</v>
      </c>
      <c r="D134" s="77" t="s">
        <v>35</v>
      </c>
      <c r="E134" s="78">
        <v>10</v>
      </c>
      <c r="F134" s="16"/>
      <c r="G134" s="16"/>
      <c r="H134" s="16"/>
      <c r="I134" s="16"/>
      <c r="J134" s="79"/>
      <c r="K134" s="79">
        <f t="shared" si="10"/>
        <v>0</v>
      </c>
      <c r="L134" s="16"/>
      <c r="M134" s="16"/>
      <c r="N134" s="16">
        <f>ROUND(I134*E134,2)</f>
        <v>0</v>
      </c>
      <c r="O134" s="16"/>
      <c r="P134" s="80">
        <f t="shared" si="11"/>
        <v>0</v>
      </c>
    </row>
    <row r="135" spans="1:16" s="104" customFormat="1" ht="18" customHeight="1" x14ac:dyDescent="0.2">
      <c r="A135" s="78">
        <v>37</v>
      </c>
      <c r="B135" s="56"/>
      <c r="C135" s="20" t="s">
        <v>119</v>
      </c>
      <c r="D135" s="77" t="s">
        <v>34</v>
      </c>
      <c r="E135" s="77">
        <v>1</v>
      </c>
      <c r="F135" s="79"/>
      <c r="G135" s="79"/>
      <c r="H135" s="79"/>
      <c r="I135" s="79"/>
      <c r="J135" s="79"/>
      <c r="K135" s="79">
        <f>J135+I135+H135</f>
        <v>0</v>
      </c>
      <c r="L135" s="79"/>
      <c r="M135" s="79"/>
      <c r="N135" s="79">
        <f>ROUND(E135*I135,2)</f>
        <v>0</v>
      </c>
      <c r="O135" s="79"/>
      <c r="P135" s="105">
        <f>M135+N135+O135</f>
        <v>0</v>
      </c>
    </row>
    <row r="136" spans="1:16" s="104" customFormat="1" ht="26.25" thickBot="1" x14ac:dyDescent="0.25">
      <c r="A136" s="78">
        <v>38</v>
      </c>
      <c r="B136" s="56"/>
      <c r="C136" s="20" t="s">
        <v>688</v>
      </c>
      <c r="D136" s="77" t="s">
        <v>34</v>
      </c>
      <c r="E136" s="77">
        <v>1</v>
      </c>
      <c r="F136" s="79"/>
      <c r="G136" s="79"/>
      <c r="H136" s="79">
        <f>ROUND(F136*G136,2)</f>
        <v>0</v>
      </c>
      <c r="I136" s="79"/>
      <c r="J136" s="79"/>
      <c r="K136" s="79">
        <f>J136+I136+H136</f>
        <v>0</v>
      </c>
      <c r="L136" s="79">
        <f>ROUND(E136*F136,2)</f>
        <v>0</v>
      </c>
      <c r="M136" s="79">
        <f>ROUND(H136*E136,2)</f>
        <v>0</v>
      </c>
      <c r="N136" s="79">
        <f>ROUND(E136*I136,2)</f>
        <v>0</v>
      </c>
      <c r="O136" s="79">
        <f>ROUND(J136*E136,2)</f>
        <v>0</v>
      </c>
      <c r="P136" s="105">
        <f>M136+N136+O136</f>
        <v>0</v>
      </c>
    </row>
    <row r="137" spans="1:16" s="17" customFormat="1" ht="18" customHeight="1" thickBot="1" x14ac:dyDescent="0.25">
      <c r="A137" s="58"/>
      <c r="B137" s="60"/>
      <c r="C137" s="60" t="s">
        <v>10</v>
      </c>
      <c r="D137" s="81"/>
      <c r="E137" s="82"/>
      <c r="F137" s="61"/>
      <c r="G137" s="61"/>
      <c r="H137" s="61"/>
      <c r="I137" s="61"/>
      <c r="J137" s="61"/>
      <c r="K137" s="61"/>
      <c r="L137" s="61">
        <f>SUM(L14:L136)</f>
        <v>0</v>
      </c>
      <c r="M137" s="61">
        <f>SUM(M14:M136)</f>
        <v>0</v>
      </c>
      <c r="N137" s="61">
        <f>SUM(N14:N136)</f>
        <v>0</v>
      </c>
      <c r="O137" s="61">
        <f>SUM(O14:O136)</f>
        <v>0</v>
      </c>
      <c r="P137" s="96">
        <f>SUM(P14:P136)</f>
        <v>0</v>
      </c>
    </row>
    <row r="138" spans="1:16" ht="18" customHeight="1" thickBot="1" x14ac:dyDescent="0.25">
      <c r="A138" s="25"/>
      <c r="B138" s="25"/>
      <c r="C138" s="25"/>
      <c r="D138" s="83"/>
      <c r="E138" s="83"/>
      <c r="F138" s="83"/>
      <c r="G138" s="83"/>
      <c r="H138" s="83"/>
      <c r="I138" s="34"/>
      <c r="J138" s="26"/>
      <c r="K138" s="26" t="s">
        <v>76</v>
      </c>
      <c r="L138" s="139"/>
      <c r="M138" s="84"/>
      <c r="N138" s="16">
        <f>ROUND(N137*0.05,2)</f>
        <v>0</v>
      </c>
      <c r="O138" s="85"/>
      <c r="P138" s="85"/>
    </row>
    <row r="139" spans="1:16" ht="21" customHeight="1" thickBot="1" x14ac:dyDescent="0.25">
      <c r="A139" s="25"/>
      <c r="B139" s="25"/>
      <c r="C139" s="25"/>
      <c r="D139" s="83"/>
      <c r="E139" s="83"/>
      <c r="F139" s="83"/>
      <c r="G139" s="83"/>
      <c r="H139" s="83"/>
      <c r="I139" s="34"/>
      <c r="J139" s="27"/>
      <c r="K139" s="27"/>
      <c r="L139" s="27" t="s">
        <v>18</v>
      </c>
      <c r="M139" s="86">
        <f>M138+M137</f>
        <v>0</v>
      </c>
      <c r="N139" s="86">
        <f>N138+N137</f>
        <v>0</v>
      </c>
      <c r="O139" s="86">
        <f>O138+O137</f>
        <v>0</v>
      </c>
      <c r="P139" s="86">
        <f>SUM(M139:O139)</f>
        <v>0</v>
      </c>
    </row>
    <row r="141" spans="1:16" ht="14.25" x14ac:dyDescent="0.2">
      <c r="A141" s="12"/>
      <c r="B141" s="71" t="s">
        <v>12</v>
      </c>
      <c r="C141" s="71"/>
      <c r="D141" s="33" t="s">
        <v>74</v>
      </c>
      <c r="G141" s="33"/>
      <c r="H141" s="33" t="s">
        <v>19</v>
      </c>
      <c r="I141" s="34"/>
      <c r="J141" s="33"/>
      <c r="K141" s="33"/>
      <c r="M141" s="33"/>
      <c r="N141" s="12"/>
      <c r="O141" s="12"/>
      <c r="P141" s="12"/>
    </row>
    <row r="142" spans="1:16" ht="14.25" x14ac:dyDescent="0.2">
      <c r="A142" s="12"/>
      <c r="D142" s="35" t="s">
        <v>75</v>
      </c>
      <c r="N142" s="12"/>
      <c r="O142" s="12"/>
      <c r="P142" s="12"/>
    </row>
    <row r="143" spans="1:16" ht="14.25" x14ac:dyDescent="0.2">
      <c r="A143" s="12"/>
      <c r="B143" s="35"/>
      <c r="N143" s="12"/>
      <c r="O143" s="12"/>
      <c r="P143" s="12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57" fitToHeight="5" orientation="landscape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W91"/>
  <sheetViews>
    <sheetView topLeftCell="A16" workbookViewId="0">
      <selection activeCell="C88" sqref="C88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140625" style="36"/>
    <col min="12" max="12" width="10.42578125" style="36" customWidth="1"/>
    <col min="13" max="13" width="10.140625" style="36" bestFit="1" customWidth="1"/>
    <col min="14" max="16" width="11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715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140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'Obj.1-1'!A4</f>
        <v>Objekta nosaukums: Dzīvojamā ēka. Fasādes un 1.stāvs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'Lok.1-0'!A4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>
        <f>'Lok.1-0'!A5</f>
        <v>0</v>
      </c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92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40</v>
      </c>
      <c r="M8" s="3"/>
      <c r="N8" s="41"/>
      <c r="O8" s="73">
        <f>P87</f>
        <v>0</v>
      </c>
      <c r="P8" s="3"/>
    </row>
    <row r="9" spans="1:16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95" t="s">
        <v>14</v>
      </c>
      <c r="B11" s="195" t="s">
        <v>9</v>
      </c>
      <c r="C11" s="195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16" s="13" customFormat="1" ht="12.75" customHeight="1" x14ac:dyDescent="0.2">
      <c r="A12" s="196"/>
      <c r="B12" s="196"/>
      <c r="C12" s="196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16" s="13" customFormat="1" ht="34.5" thickBot="1" x14ac:dyDescent="0.25">
      <c r="A13" s="197"/>
      <c r="B13" s="197"/>
      <c r="C13" s="197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150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16" s="175" customFormat="1" ht="25.5" x14ac:dyDescent="0.2">
      <c r="A14" s="14"/>
      <c r="B14" s="172"/>
      <c r="C14" s="180" t="s">
        <v>630</v>
      </c>
      <c r="D14" s="165"/>
      <c r="E14" s="174"/>
      <c r="F14" s="16"/>
      <c r="G14" s="16"/>
      <c r="H14" s="16"/>
      <c r="I14" s="16"/>
      <c r="J14" s="79"/>
      <c r="K14" s="79"/>
      <c r="L14" s="16"/>
      <c r="M14" s="16"/>
      <c r="N14" s="16"/>
      <c r="O14" s="16"/>
      <c r="P14" s="80"/>
    </row>
    <row r="15" spans="1:16" s="104" customFormat="1" ht="25.5" x14ac:dyDescent="0.2">
      <c r="A15" s="78">
        <v>1</v>
      </c>
      <c r="B15" s="56"/>
      <c r="C15" s="20" t="s">
        <v>652</v>
      </c>
      <c r="D15" s="78" t="s">
        <v>34</v>
      </c>
      <c r="E15" s="77">
        <v>1</v>
      </c>
      <c r="F15" s="79"/>
      <c r="G15" s="79"/>
      <c r="H15" s="79">
        <f>ROUND(F15*G15,2)</f>
        <v>0</v>
      </c>
      <c r="I15" s="79"/>
      <c r="J15" s="79"/>
      <c r="K15" s="79">
        <f t="shared" ref="K15:K28" si="0">J15+I15+H15</f>
        <v>0</v>
      </c>
      <c r="L15" s="79">
        <f>ROUND(E15*F15,2)</f>
        <v>0</v>
      </c>
      <c r="M15" s="79">
        <f>ROUND(H15*E15,2)</f>
        <v>0</v>
      </c>
      <c r="N15" s="79"/>
      <c r="O15" s="79">
        <f>ROUND(J15*E15,2)</f>
        <v>0</v>
      </c>
      <c r="P15" s="105">
        <f t="shared" ref="P15:P23" si="1">M15+N15+O15</f>
        <v>0</v>
      </c>
    </row>
    <row r="16" spans="1:16" s="175" customFormat="1" ht="38.25" x14ac:dyDescent="0.2">
      <c r="A16" s="19"/>
      <c r="B16" s="176"/>
      <c r="C16" s="178" t="s">
        <v>653</v>
      </c>
      <c r="D16" s="78" t="s">
        <v>34</v>
      </c>
      <c r="E16" s="177">
        <v>1</v>
      </c>
      <c r="F16" s="16"/>
      <c r="G16" s="16"/>
      <c r="H16" s="16"/>
      <c r="I16" s="79"/>
      <c r="J16" s="16"/>
      <c r="K16" s="79">
        <f t="shared" si="0"/>
        <v>0</v>
      </c>
      <c r="L16" s="16"/>
      <c r="M16" s="16"/>
      <c r="N16" s="16">
        <f>ROUND(E16*I16,2)</f>
        <v>0</v>
      </c>
      <c r="O16" s="16"/>
      <c r="P16" s="80">
        <f t="shared" si="1"/>
        <v>0</v>
      </c>
    </row>
    <row r="17" spans="1:16" s="104" customFormat="1" ht="51" x14ac:dyDescent="0.2">
      <c r="A17" s="19">
        <v>2</v>
      </c>
      <c r="B17" s="56"/>
      <c r="C17" s="20" t="s">
        <v>586</v>
      </c>
      <c r="D17" s="77" t="s">
        <v>35</v>
      </c>
      <c r="E17" s="95">
        <v>300</v>
      </c>
      <c r="F17" s="79"/>
      <c r="G17" s="79"/>
      <c r="H17" s="79">
        <f>ROUND(F17*G17,2)</f>
        <v>0</v>
      </c>
      <c r="I17" s="79"/>
      <c r="J17" s="79"/>
      <c r="K17" s="79">
        <f t="shared" si="0"/>
        <v>0</v>
      </c>
      <c r="L17" s="79">
        <f>ROUND(E17*F17,2)</f>
        <v>0</v>
      </c>
      <c r="M17" s="79">
        <f>ROUND(H17*E17,2)</f>
        <v>0</v>
      </c>
      <c r="N17" s="79"/>
      <c r="O17" s="79">
        <f>ROUND(J17*E17,2)</f>
        <v>0</v>
      </c>
      <c r="P17" s="105">
        <f t="shared" si="1"/>
        <v>0</v>
      </c>
    </row>
    <row r="18" spans="1:16" s="104" customFormat="1" ht="18" customHeight="1" x14ac:dyDescent="0.2">
      <c r="A18" s="19">
        <v>3</v>
      </c>
      <c r="B18" s="56"/>
      <c r="C18" s="20" t="s">
        <v>36</v>
      </c>
      <c r="D18" s="77" t="s">
        <v>35</v>
      </c>
      <c r="E18" s="95">
        <v>600</v>
      </c>
      <c r="F18" s="79"/>
      <c r="G18" s="79"/>
      <c r="H18" s="79">
        <f>ROUND(F18*G18,2)</f>
        <v>0</v>
      </c>
      <c r="I18" s="79"/>
      <c r="J18" s="79"/>
      <c r="K18" s="79">
        <f t="shared" si="0"/>
        <v>0</v>
      </c>
      <c r="L18" s="79">
        <f>ROUND(E18*F18,2)</f>
        <v>0</v>
      </c>
      <c r="M18" s="79">
        <f>ROUND(H18*E18,2)</f>
        <v>0</v>
      </c>
      <c r="N18" s="79"/>
      <c r="O18" s="79">
        <f>ROUND(J18*E18,2)</f>
        <v>0</v>
      </c>
      <c r="P18" s="105">
        <f t="shared" si="1"/>
        <v>0</v>
      </c>
    </row>
    <row r="19" spans="1:16" s="104" customFormat="1" ht="51" x14ac:dyDescent="0.2">
      <c r="A19" s="19"/>
      <c r="B19" s="56"/>
      <c r="C19" s="142" t="s">
        <v>642</v>
      </c>
      <c r="D19" s="77" t="s">
        <v>35</v>
      </c>
      <c r="E19" s="95">
        <v>600</v>
      </c>
      <c r="F19" s="79"/>
      <c r="G19" s="79"/>
      <c r="H19" s="79"/>
      <c r="I19" s="79"/>
      <c r="J19" s="79"/>
      <c r="K19" s="79">
        <f t="shared" si="0"/>
        <v>0</v>
      </c>
      <c r="L19" s="79"/>
      <c r="M19" s="79"/>
      <c r="N19" s="79">
        <f>ROUND(I19*E19,2)</f>
        <v>0</v>
      </c>
      <c r="O19" s="79"/>
      <c r="P19" s="105">
        <f t="shared" si="1"/>
        <v>0</v>
      </c>
    </row>
    <row r="20" spans="1:16" s="104" customFormat="1" ht="18" customHeight="1" x14ac:dyDescent="0.2">
      <c r="A20" s="19"/>
      <c r="B20" s="56"/>
      <c r="C20" s="142" t="s">
        <v>643</v>
      </c>
      <c r="D20" s="77" t="s">
        <v>580</v>
      </c>
      <c r="E20" s="77">
        <v>4</v>
      </c>
      <c r="F20" s="79"/>
      <c r="G20" s="79"/>
      <c r="H20" s="79"/>
      <c r="I20" s="79"/>
      <c r="J20" s="79"/>
      <c r="K20" s="79">
        <f t="shared" si="0"/>
        <v>0</v>
      </c>
      <c r="L20" s="79"/>
      <c r="M20" s="79"/>
      <c r="N20" s="79">
        <f>ROUND(I20*E20,2)</f>
        <v>0</v>
      </c>
      <c r="O20" s="79"/>
      <c r="P20" s="105">
        <f t="shared" si="1"/>
        <v>0</v>
      </c>
    </row>
    <row r="21" spans="1:16" s="104" customFormat="1" ht="25.5" x14ac:dyDescent="0.2">
      <c r="A21" s="78">
        <v>4</v>
      </c>
      <c r="B21" s="56"/>
      <c r="C21" s="20" t="s">
        <v>656</v>
      </c>
      <c r="D21" s="77" t="s">
        <v>35</v>
      </c>
      <c r="E21" s="95">
        <v>600</v>
      </c>
      <c r="F21" s="79"/>
      <c r="G21" s="79"/>
      <c r="H21" s="79">
        <f>ROUND(F21*G21,2)</f>
        <v>0</v>
      </c>
      <c r="I21" s="79"/>
      <c r="J21" s="79"/>
      <c r="K21" s="79">
        <f t="shared" si="0"/>
        <v>0</v>
      </c>
      <c r="L21" s="79">
        <f>ROUND(E21*F21,2)</f>
        <v>0</v>
      </c>
      <c r="M21" s="79">
        <f>ROUND(H21*E21,2)</f>
        <v>0</v>
      </c>
      <c r="N21" s="79"/>
      <c r="O21" s="79">
        <f>ROUND(J21*E21,2)</f>
        <v>0</v>
      </c>
      <c r="P21" s="105">
        <f t="shared" si="1"/>
        <v>0</v>
      </c>
    </row>
    <row r="22" spans="1:16" s="175" customFormat="1" ht="18" customHeight="1" x14ac:dyDescent="0.2">
      <c r="A22" s="19"/>
      <c r="B22" s="56"/>
      <c r="C22" s="178" t="s">
        <v>658</v>
      </c>
      <c r="D22" s="78" t="s">
        <v>35</v>
      </c>
      <c r="E22" s="95">
        <v>500</v>
      </c>
      <c r="F22" s="16"/>
      <c r="G22" s="16"/>
      <c r="H22" s="16"/>
      <c r="I22" s="79"/>
      <c r="J22" s="16"/>
      <c r="K22" s="79">
        <f t="shared" si="0"/>
        <v>0</v>
      </c>
      <c r="L22" s="16"/>
      <c r="M22" s="16"/>
      <c r="N22" s="16">
        <f>ROUND(E22*I22,2)</f>
        <v>0</v>
      </c>
      <c r="O22" s="16"/>
      <c r="P22" s="80">
        <f>M22+N22+O22</f>
        <v>0</v>
      </c>
    </row>
    <row r="23" spans="1:16" s="175" customFormat="1" ht="18" customHeight="1" x14ac:dyDescent="0.2">
      <c r="A23" s="19"/>
      <c r="B23" s="56"/>
      <c r="C23" s="178" t="s">
        <v>659</v>
      </c>
      <c r="D23" s="78" t="s">
        <v>35</v>
      </c>
      <c r="E23" s="95">
        <v>100</v>
      </c>
      <c r="F23" s="16"/>
      <c r="G23" s="16"/>
      <c r="H23" s="16"/>
      <c r="I23" s="79"/>
      <c r="J23" s="16"/>
      <c r="K23" s="79">
        <f t="shared" si="0"/>
        <v>0</v>
      </c>
      <c r="L23" s="16"/>
      <c r="M23" s="16"/>
      <c r="N23" s="16">
        <f>ROUND(E23*I23,2)</f>
        <v>0</v>
      </c>
      <c r="O23" s="16"/>
      <c r="P23" s="80">
        <f t="shared" si="1"/>
        <v>0</v>
      </c>
    </row>
    <row r="24" spans="1:16" s="104" customFormat="1" ht="18" customHeight="1" x14ac:dyDescent="0.2">
      <c r="A24" s="78">
        <v>5</v>
      </c>
      <c r="B24" s="56"/>
      <c r="C24" s="20" t="s">
        <v>631</v>
      </c>
      <c r="D24" s="77" t="s">
        <v>34</v>
      </c>
      <c r="E24" s="77">
        <v>20</v>
      </c>
      <c r="F24" s="79"/>
      <c r="G24" s="79"/>
      <c r="H24" s="79">
        <f>ROUND(F24*G24,2)</f>
        <v>0</v>
      </c>
      <c r="I24" s="79"/>
      <c r="J24" s="79"/>
      <c r="K24" s="79">
        <f t="shared" si="0"/>
        <v>0</v>
      </c>
      <c r="L24" s="79">
        <f>ROUND(E24*F24,2)</f>
        <v>0</v>
      </c>
      <c r="M24" s="79">
        <f>ROUND(H24*E24,2)</f>
        <v>0</v>
      </c>
      <c r="N24" s="79"/>
      <c r="O24" s="79">
        <f>ROUND(J24*E24,2)</f>
        <v>0</v>
      </c>
      <c r="P24" s="105">
        <f t="shared" ref="P24:P37" si="2">M24+N24+O24</f>
        <v>0</v>
      </c>
    </row>
    <row r="25" spans="1:16" s="104" customFormat="1" ht="38.25" x14ac:dyDescent="0.2">
      <c r="A25" s="19"/>
      <c r="B25" s="56"/>
      <c r="C25" s="142" t="s">
        <v>698</v>
      </c>
      <c r="D25" s="77" t="s">
        <v>34</v>
      </c>
      <c r="E25" s="97">
        <v>13</v>
      </c>
      <c r="F25" s="79"/>
      <c r="G25" s="79"/>
      <c r="H25" s="79"/>
      <c r="I25" s="79"/>
      <c r="J25" s="79"/>
      <c r="K25" s="79">
        <f t="shared" si="0"/>
        <v>0</v>
      </c>
      <c r="L25" s="79"/>
      <c r="M25" s="79"/>
      <c r="N25" s="79">
        <f>ROUND(E25*I25,2)</f>
        <v>0</v>
      </c>
      <c r="O25" s="79"/>
      <c r="P25" s="105">
        <f t="shared" si="2"/>
        <v>0</v>
      </c>
    </row>
    <row r="26" spans="1:16" s="104" customFormat="1" ht="38.25" x14ac:dyDescent="0.2">
      <c r="A26" s="19"/>
      <c r="B26" s="56"/>
      <c r="C26" s="142" t="s">
        <v>699</v>
      </c>
      <c r="D26" s="77" t="s">
        <v>34</v>
      </c>
      <c r="E26" s="97">
        <v>6</v>
      </c>
      <c r="F26" s="79"/>
      <c r="G26" s="79"/>
      <c r="H26" s="79"/>
      <c r="I26" s="79"/>
      <c r="J26" s="79"/>
      <c r="K26" s="79">
        <f t="shared" si="0"/>
        <v>0</v>
      </c>
      <c r="L26" s="79"/>
      <c r="M26" s="79"/>
      <c r="N26" s="79">
        <f>ROUND(E26*I26,2)</f>
        <v>0</v>
      </c>
      <c r="O26" s="79"/>
      <c r="P26" s="105">
        <f>M26+N26+O26</f>
        <v>0</v>
      </c>
    </row>
    <row r="27" spans="1:16" s="104" customFormat="1" ht="38.25" x14ac:dyDescent="0.2">
      <c r="A27" s="19"/>
      <c r="B27" s="56"/>
      <c r="C27" s="142" t="s">
        <v>700</v>
      </c>
      <c r="D27" s="77" t="s">
        <v>34</v>
      </c>
      <c r="E27" s="97">
        <v>1</v>
      </c>
      <c r="F27" s="79"/>
      <c r="G27" s="79"/>
      <c r="H27" s="79"/>
      <c r="I27" s="79"/>
      <c r="J27" s="79"/>
      <c r="K27" s="79">
        <f t="shared" si="0"/>
        <v>0</v>
      </c>
      <c r="L27" s="79"/>
      <c r="M27" s="79"/>
      <c r="N27" s="79">
        <f>ROUND(E27*I27,2)</f>
        <v>0</v>
      </c>
      <c r="O27" s="79"/>
      <c r="P27" s="105">
        <f>M27+N27+O27</f>
        <v>0</v>
      </c>
    </row>
    <row r="28" spans="1:16" s="104" customFormat="1" ht="18" customHeight="1" x14ac:dyDescent="0.2">
      <c r="A28" s="78">
        <v>6</v>
      </c>
      <c r="B28" s="56"/>
      <c r="C28" s="20" t="s">
        <v>654</v>
      </c>
      <c r="D28" s="77" t="s">
        <v>30</v>
      </c>
      <c r="E28" s="77">
        <v>6</v>
      </c>
      <c r="F28" s="79"/>
      <c r="G28" s="79"/>
      <c r="H28" s="79">
        <f>ROUND(F28*G28,2)</f>
        <v>0</v>
      </c>
      <c r="I28" s="79"/>
      <c r="J28" s="79"/>
      <c r="K28" s="79">
        <f t="shared" si="0"/>
        <v>0</v>
      </c>
      <c r="L28" s="79">
        <f>ROUND(E28*F28,2)</f>
        <v>0</v>
      </c>
      <c r="M28" s="79">
        <f>ROUND(H28*E28,2)</f>
        <v>0</v>
      </c>
      <c r="N28" s="79"/>
      <c r="O28" s="79">
        <f>ROUND(J28*E28,2)</f>
        <v>0</v>
      </c>
      <c r="P28" s="105">
        <f>M28+N28+O28</f>
        <v>0</v>
      </c>
    </row>
    <row r="29" spans="1:16" s="104" customFormat="1" ht="38.25" x14ac:dyDescent="0.2">
      <c r="A29" s="19"/>
      <c r="B29" s="56"/>
      <c r="C29" s="142" t="s">
        <v>655</v>
      </c>
      <c r="D29" s="77" t="s">
        <v>30</v>
      </c>
      <c r="E29" s="97">
        <v>6</v>
      </c>
      <c r="F29" s="79"/>
      <c r="G29" s="79"/>
      <c r="H29" s="79"/>
      <c r="I29" s="79"/>
      <c r="J29" s="79"/>
      <c r="K29" s="79">
        <f t="shared" ref="K29:K37" si="3">J29+I29+H29</f>
        <v>0</v>
      </c>
      <c r="L29" s="79"/>
      <c r="M29" s="79"/>
      <c r="N29" s="79">
        <f>ROUND(E29*I29,2)</f>
        <v>0</v>
      </c>
      <c r="O29" s="79"/>
      <c r="P29" s="105">
        <f t="shared" si="2"/>
        <v>0</v>
      </c>
    </row>
    <row r="30" spans="1:16" s="104" customFormat="1" ht="25.5" x14ac:dyDescent="0.2">
      <c r="A30" s="78">
        <v>7</v>
      </c>
      <c r="B30" s="56"/>
      <c r="C30" s="20" t="s">
        <v>696</v>
      </c>
      <c r="D30" s="77" t="s">
        <v>30</v>
      </c>
      <c r="E30" s="77">
        <v>2</v>
      </c>
      <c r="F30" s="79"/>
      <c r="G30" s="79"/>
      <c r="H30" s="79">
        <f>ROUND(F30*G30,2)</f>
        <v>0</v>
      </c>
      <c r="I30" s="79"/>
      <c r="J30" s="79"/>
      <c r="K30" s="79">
        <f t="shared" si="3"/>
        <v>0</v>
      </c>
      <c r="L30" s="79">
        <f>ROUND(E30*F30,2)</f>
        <v>0</v>
      </c>
      <c r="M30" s="79">
        <f>ROUND(H30*E30,2)</f>
        <v>0</v>
      </c>
      <c r="N30" s="79">
        <f>ROUND(E30*I30,2)</f>
        <v>0</v>
      </c>
      <c r="O30" s="79">
        <f>ROUND(J30*E30,2)</f>
        <v>0</v>
      </c>
      <c r="P30" s="105">
        <f t="shared" si="2"/>
        <v>0</v>
      </c>
    </row>
    <row r="31" spans="1:16" s="104" customFormat="1" ht="18" customHeight="1" x14ac:dyDescent="0.2">
      <c r="A31" s="78">
        <v>8</v>
      </c>
      <c r="B31" s="56"/>
      <c r="C31" s="20" t="s">
        <v>632</v>
      </c>
      <c r="D31" s="77" t="s">
        <v>30</v>
      </c>
      <c r="E31" s="77">
        <v>5</v>
      </c>
      <c r="F31" s="79"/>
      <c r="G31" s="79"/>
      <c r="H31" s="79">
        <f>ROUND(F31*G31,2)</f>
        <v>0</v>
      </c>
      <c r="I31" s="79"/>
      <c r="J31" s="79"/>
      <c r="K31" s="79">
        <f t="shared" si="3"/>
        <v>0</v>
      </c>
      <c r="L31" s="79">
        <f>ROUND(E31*F31,2)</f>
        <v>0</v>
      </c>
      <c r="M31" s="79">
        <f>ROUND(H31*E31,2)</f>
        <v>0</v>
      </c>
      <c r="N31" s="79"/>
      <c r="O31" s="79">
        <f>ROUND(J31*E31,2)</f>
        <v>0</v>
      </c>
      <c r="P31" s="105">
        <f t="shared" si="2"/>
        <v>0</v>
      </c>
    </row>
    <row r="32" spans="1:16" s="104" customFormat="1" ht="38.25" x14ac:dyDescent="0.2">
      <c r="A32" s="19"/>
      <c r="B32" s="56"/>
      <c r="C32" s="142" t="s">
        <v>657</v>
      </c>
      <c r="D32" s="77" t="s">
        <v>30</v>
      </c>
      <c r="E32" s="97">
        <v>4</v>
      </c>
      <c r="F32" s="79"/>
      <c r="G32" s="79"/>
      <c r="H32" s="79"/>
      <c r="I32" s="79"/>
      <c r="J32" s="79"/>
      <c r="K32" s="79">
        <f>J32+I32+H32</f>
        <v>0</v>
      </c>
      <c r="L32" s="79"/>
      <c r="M32" s="79"/>
      <c r="N32" s="79">
        <f>ROUND(E32*I32,2)</f>
        <v>0</v>
      </c>
      <c r="O32" s="79"/>
      <c r="P32" s="105">
        <f>M32+N32+O32</f>
        <v>0</v>
      </c>
    </row>
    <row r="33" spans="1:23" s="104" customFormat="1" ht="38.25" x14ac:dyDescent="0.2">
      <c r="A33" s="19"/>
      <c r="B33" s="56"/>
      <c r="C33" s="142" t="s">
        <v>697</v>
      </c>
      <c r="D33" s="77" t="s">
        <v>30</v>
      </c>
      <c r="E33" s="97">
        <v>1</v>
      </c>
      <c r="F33" s="79"/>
      <c r="G33" s="79"/>
      <c r="H33" s="79"/>
      <c r="I33" s="79"/>
      <c r="J33" s="79"/>
      <c r="K33" s="79">
        <f>J33+I33+H33</f>
        <v>0</v>
      </c>
      <c r="L33" s="79"/>
      <c r="M33" s="79"/>
      <c r="N33" s="79">
        <f>ROUND(E33*I33,2)</f>
        <v>0</v>
      </c>
      <c r="O33" s="79"/>
      <c r="P33" s="105">
        <f>M33+N33+O33</f>
        <v>0</v>
      </c>
    </row>
    <row r="34" spans="1:23" s="51" customFormat="1" ht="51" x14ac:dyDescent="0.2">
      <c r="A34" s="19">
        <v>9</v>
      </c>
      <c r="B34" s="56"/>
      <c r="C34" s="20" t="s">
        <v>735</v>
      </c>
      <c r="D34" s="78" t="s">
        <v>34</v>
      </c>
      <c r="E34" s="78">
        <v>1</v>
      </c>
      <c r="F34" s="16"/>
      <c r="G34" s="16"/>
      <c r="H34" s="16">
        <f>ROUND(F34*G34,2)</f>
        <v>0</v>
      </c>
      <c r="I34" s="79"/>
      <c r="J34" s="16"/>
      <c r="K34" s="79">
        <f>J34+I34+H34</f>
        <v>0</v>
      </c>
      <c r="L34" s="16">
        <f>ROUND(E34*F34,2)</f>
        <v>0</v>
      </c>
      <c r="M34" s="16">
        <f>ROUND(H34*E34,2)</f>
        <v>0</v>
      </c>
      <c r="N34" s="79">
        <f>ROUND(E34*I34,2)</f>
        <v>0</v>
      </c>
      <c r="O34" s="16">
        <f>ROUND(J34*E34,2)</f>
        <v>0</v>
      </c>
      <c r="P34" s="80">
        <f>M34+N34+O34</f>
        <v>0</v>
      </c>
      <c r="R34" s="101"/>
      <c r="S34" s="101"/>
      <c r="T34" s="101"/>
      <c r="U34" s="101"/>
      <c r="V34" s="101"/>
      <c r="W34" s="101"/>
    </row>
    <row r="35" spans="1:23" s="175" customFormat="1" ht="18" customHeight="1" x14ac:dyDescent="0.2">
      <c r="A35" s="19">
        <v>10</v>
      </c>
      <c r="B35" s="176"/>
      <c r="C35" s="176" t="s">
        <v>636</v>
      </c>
      <c r="D35" s="78" t="s">
        <v>34</v>
      </c>
      <c r="E35" s="177">
        <v>1</v>
      </c>
      <c r="F35" s="16"/>
      <c r="G35" s="16"/>
      <c r="H35" s="16"/>
      <c r="I35" s="79"/>
      <c r="J35" s="16"/>
      <c r="K35" s="79">
        <f t="shared" si="3"/>
        <v>0</v>
      </c>
      <c r="L35" s="16"/>
      <c r="M35" s="16"/>
      <c r="N35" s="16">
        <f>ROUND(E35*I35,2)</f>
        <v>0</v>
      </c>
      <c r="O35" s="16"/>
      <c r="P35" s="80">
        <f t="shared" si="2"/>
        <v>0</v>
      </c>
    </row>
    <row r="36" spans="1:23" s="104" customFormat="1" ht="18" customHeight="1" x14ac:dyDescent="0.2">
      <c r="A36" s="78">
        <v>11</v>
      </c>
      <c r="B36" s="56"/>
      <c r="C36" s="20" t="s">
        <v>650</v>
      </c>
      <c r="D36" s="78" t="s">
        <v>34</v>
      </c>
      <c r="E36" s="77">
        <v>1</v>
      </c>
      <c r="F36" s="79"/>
      <c r="G36" s="79"/>
      <c r="H36" s="79">
        <f>ROUND(F36*G36,2)</f>
        <v>0</v>
      </c>
      <c r="I36" s="79"/>
      <c r="J36" s="16"/>
      <c r="K36" s="79">
        <f t="shared" si="3"/>
        <v>0</v>
      </c>
      <c r="L36" s="79">
        <f>ROUND(E36*F36,2)</f>
        <v>0</v>
      </c>
      <c r="M36" s="79">
        <f>ROUND(H36*E36,2)</f>
        <v>0</v>
      </c>
      <c r="N36" s="79"/>
      <c r="O36" s="16"/>
      <c r="P36" s="105">
        <f t="shared" si="2"/>
        <v>0</v>
      </c>
    </row>
    <row r="37" spans="1:23" s="104" customFormat="1" ht="25.5" x14ac:dyDescent="0.2">
      <c r="A37" s="78">
        <v>12</v>
      </c>
      <c r="B37" s="56"/>
      <c r="C37" s="20" t="s">
        <v>651</v>
      </c>
      <c r="D37" s="77" t="s">
        <v>34</v>
      </c>
      <c r="E37" s="77">
        <v>1</v>
      </c>
      <c r="F37" s="79"/>
      <c r="G37" s="79"/>
      <c r="H37" s="79">
        <f>ROUND(F37*G37,2)</f>
        <v>0</v>
      </c>
      <c r="I37" s="79"/>
      <c r="J37" s="79"/>
      <c r="K37" s="79">
        <f t="shared" si="3"/>
        <v>0</v>
      </c>
      <c r="L37" s="79">
        <f>ROUND(E37*F37,2)</f>
        <v>0</v>
      </c>
      <c r="M37" s="79">
        <f>ROUND(H37*E37,2)</f>
        <v>0</v>
      </c>
      <c r="N37" s="79">
        <f>ROUND(E37*I37,2)</f>
        <v>0</v>
      </c>
      <c r="O37" s="79">
        <f>ROUND(J37*E37,2)</f>
        <v>0</v>
      </c>
      <c r="P37" s="105">
        <f t="shared" si="2"/>
        <v>0</v>
      </c>
    </row>
    <row r="38" spans="1:23" s="175" customFormat="1" ht="25.5" x14ac:dyDescent="0.2">
      <c r="A38" s="14"/>
      <c r="B38" s="172"/>
      <c r="C38" s="180" t="s">
        <v>634</v>
      </c>
      <c r="D38" s="165"/>
      <c r="E38" s="89"/>
      <c r="F38" s="16"/>
      <c r="G38" s="16"/>
      <c r="H38" s="16"/>
      <c r="I38" s="16"/>
      <c r="J38" s="79"/>
      <c r="K38" s="79"/>
      <c r="L38" s="16"/>
      <c r="M38" s="16"/>
      <c r="N38" s="16"/>
      <c r="O38" s="16"/>
      <c r="P38" s="80"/>
    </row>
    <row r="39" spans="1:23" s="104" customFormat="1" ht="25.5" x14ac:dyDescent="0.2">
      <c r="A39" s="78">
        <v>13</v>
      </c>
      <c r="B39" s="56"/>
      <c r="C39" s="20" t="s">
        <v>639</v>
      </c>
      <c r="D39" s="77" t="s">
        <v>34</v>
      </c>
      <c r="E39" s="77">
        <v>1</v>
      </c>
      <c r="F39" s="79"/>
      <c r="G39" s="79"/>
      <c r="H39" s="79">
        <f>ROUND(F39*G39,2)</f>
        <v>0</v>
      </c>
      <c r="I39" s="79"/>
      <c r="J39" s="79"/>
      <c r="K39" s="79">
        <f t="shared" ref="K39:K65" si="4">J39+I39+H39</f>
        <v>0</v>
      </c>
      <c r="L39" s="79">
        <f>ROUND(E39*F39,2)</f>
        <v>0</v>
      </c>
      <c r="M39" s="79">
        <f>ROUND(H39*E39,2)</f>
        <v>0</v>
      </c>
      <c r="N39" s="79"/>
      <c r="O39" s="79">
        <f>ROUND(J39*E39,2)</f>
        <v>0</v>
      </c>
      <c r="P39" s="105">
        <f t="shared" ref="P39:P65" si="5">M39+N39+O39</f>
        <v>0</v>
      </c>
    </row>
    <row r="40" spans="1:23" s="175" customFormat="1" ht="38.25" x14ac:dyDescent="0.2">
      <c r="A40" s="19"/>
      <c r="B40" s="176"/>
      <c r="C40" s="178" t="s">
        <v>701</v>
      </c>
      <c r="D40" s="77" t="s">
        <v>34</v>
      </c>
      <c r="E40" s="177">
        <v>1</v>
      </c>
      <c r="F40" s="16"/>
      <c r="G40" s="16"/>
      <c r="H40" s="16"/>
      <c r="I40" s="79"/>
      <c r="J40" s="16"/>
      <c r="K40" s="79">
        <f t="shared" si="4"/>
        <v>0</v>
      </c>
      <c r="L40" s="16"/>
      <c r="M40" s="16"/>
      <c r="N40" s="16">
        <f>ROUND(E40*I40,2)</f>
        <v>0</v>
      </c>
      <c r="O40" s="16"/>
      <c r="P40" s="80">
        <f t="shared" si="5"/>
        <v>0</v>
      </c>
    </row>
    <row r="41" spans="1:23" s="104" customFormat="1" ht="25.5" x14ac:dyDescent="0.2">
      <c r="A41" s="78">
        <v>14</v>
      </c>
      <c r="B41" s="56"/>
      <c r="C41" s="20" t="s">
        <v>640</v>
      </c>
      <c r="D41" s="77" t="s">
        <v>34</v>
      </c>
      <c r="E41" s="77">
        <v>3</v>
      </c>
      <c r="F41" s="79"/>
      <c r="G41" s="79"/>
      <c r="H41" s="79">
        <f>ROUND(F41*G41,2)</f>
        <v>0</v>
      </c>
      <c r="I41" s="79"/>
      <c r="J41" s="79"/>
      <c r="K41" s="79">
        <f t="shared" si="4"/>
        <v>0</v>
      </c>
      <c r="L41" s="79">
        <f>ROUND(E41*F41,2)</f>
        <v>0</v>
      </c>
      <c r="M41" s="79">
        <f>ROUND(H41*E41,2)</f>
        <v>0</v>
      </c>
      <c r="N41" s="79"/>
      <c r="O41" s="79">
        <f>ROUND(J41*E41,2)</f>
        <v>0</v>
      </c>
      <c r="P41" s="105">
        <f t="shared" si="5"/>
        <v>0</v>
      </c>
    </row>
    <row r="42" spans="1:23" s="175" customFormat="1" ht="38.25" x14ac:dyDescent="0.2">
      <c r="A42" s="19"/>
      <c r="B42" s="176"/>
      <c r="C42" s="178" t="s">
        <v>641</v>
      </c>
      <c r="D42" s="78" t="s">
        <v>30</v>
      </c>
      <c r="E42" s="177">
        <v>1</v>
      </c>
      <c r="F42" s="16"/>
      <c r="G42" s="16"/>
      <c r="H42" s="16"/>
      <c r="I42" s="79"/>
      <c r="J42" s="16"/>
      <c r="K42" s="79">
        <f t="shared" si="4"/>
        <v>0</v>
      </c>
      <c r="L42" s="16"/>
      <c r="M42" s="16"/>
      <c r="N42" s="16">
        <f>ROUND(E42*I42,2)</f>
        <v>0</v>
      </c>
      <c r="O42" s="16"/>
      <c r="P42" s="80">
        <f t="shared" si="5"/>
        <v>0</v>
      </c>
    </row>
    <row r="43" spans="1:23" s="104" customFormat="1" ht="51" x14ac:dyDescent="0.2">
      <c r="A43" s="19">
        <v>15</v>
      </c>
      <c r="B43" s="56"/>
      <c r="C43" s="20" t="s">
        <v>586</v>
      </c>
      <c r="D43" s="77" t="s">
        <v>35</v>
      </c>
      <c r="E43" s="95">
        <v>300</v>
      </c>
      <c r="F43" s="79"/>
      <c r="G43" s="79"/>
      <c r="H43" s="79">
        <f>ROUND(F43*G43,2)</f>
        <v>0</v>
      </c>
      <c r="I43" s="79"/>
      <c r="J43" s="79"/>
      <c r="K43" s="79">
        <f t="shared" si="4"/>
        <v>0</v>
      </c>
      <c r="L43" s="79">
        <f>ROUND(E43*F43,2)</f>
        <v>0</v>
      </c>
      <c r="M43" s="79">
        <f>ROUND(H43*E43,2)</f>
        <v>0</v>
      </c>
      <c r="N43" s="79"/>
      <c r="O43" s="79">
        <f>ROUND(J43*E43,2)</f>
        <v>0</v>
      </c>
      <c r="P43" s="105">
        <f t="shared" si="5"/>
        <v>0</v>
      </c>
    </row>
    <row r="44" spans="1:23" s="104" customFormat="1" ht="18" customHeight="1" x14ac:dyDescent="0.2">
      <c r="A44" s="19">
        <v>16</v>
      </c>
      <c r="B44" s="56"/>
      <c r="C44" s="20" t="s">
        <v>36</v>
      </c>
      <c r="D44" s="77" t="s">
        <v>35</v>
      </c>
      <c r="E44" s="95">
        <v>500</v>
      </c>
      <c r="F44" s="79"/>
      <c r="G44" s="79"/>
      <c r="H44" s="79">
        <f>ROUND(F44*G44,2)</f>
        <v>0</v>
      </c>
      <c r="I44" s="79"/>
      <c r="J44" s="79"/>
      <c r="K44" s="79">
        <f t="shared" si="4"/>
        <v>0</v>
      </c>
      <c r="L44" s="79">
        <f>ROUND(E44*F44,2)</f>
        <v>0</v>
      </c>
      <c r="M44" s="79">
        <f>ROUND(H44*E44,2)</f>
        <v>0</v>
      </c>
      <c r="N44" s="79"/>
      <c r="O44" s="79">
        <f>ROUND(J44*E44,2)</f>
        <v>0</v>
      </c>
      <c r="P44" s="105">
        <f t="shared" si="5"/>
        <v>0</v>
      </c>
    </row>
    <row r="45" spans="1:23" s="104" customFormat="1" ht="51" x14ac:dyDescent="0.2">
      <c r="A45" s="19"/>
      <c r="B45" s="56"/>
      <c r="C45" s="142" t="s">
        <v>642</v>
      </c>
      <c r="D45" s="77" t="s">
        <v>35</v>
      </c>
      <c r="E45" s="95">
        <v>500</v>
      </c>
      <c r="F45" s="79"/>
      <c r="G45" s="79"/>
      <c r="H45" s="79"/>
      <c r="I45" s="79"/>
      <c r="J45" s="79"/>
      <c r="K45" s="79">
        <f t="shared" si="4"/>
        <v>0</v>
      </c>
      <c r="L45" s="79"/>
      <c r="M45" s="79"/>
      <c r="N45" s="79">
        <f>ROUND(I45*E45,2)</f>
        <v>0</v>
      </c>
      <c r="O45" s="79"/>
      <c r="P45" s="105">
        <f t="shared" si="5"/>
        <v>0</v>
      </c>
    </row>
    <row r="46" spans="1:23" s="104" customFormat="1" ht="18" customHeight="1" x14ac:dyDescent="0.2">
      <c r="A46" s="19"/>
      <c r="B46" s="56"/>
      <c r="C46" s="142" t="s">
        <v>643</v>
      </c>
      <c r="D46" s="77" t="s">
        <v>580</v>
      </c>
      <c r="E46" s="77">
        <v>5</v>
      </c>
      <c r="F46" s="79"/>
      <c r="G46" s="79"/>
      <c r="H46" s="79"/>
      <c r="I46" s="79"/>
      <c r="J46" s="79"/>
      <c r="K46" s="79">
        <f t="shared" si="4"/>
        <v>0</v>
      </c>
      <c r="L46" s="79"/>
      <c r="M46" s="79"/>
      <c r="N46" s="79">
        <f>ROUND(I46*E46,2)</f>
        <v>0</v>
      </c>
      <c r="O46" s="79"/>
      <c r="P46" s="105">
        <f t="shared" si="5"/>
        <v>0</v>
      </c>
    </row>
    <row r="47" spans="1:23" s="104" customFormat="1" ht="25.5" x14ac:dyDescent="0.2">
      <c r="A47" s="78">
        <v>17</v>
      </c>
      <c r="B47" s="56"/>
      <c r="C47" s="20" t="s">
        <v>656</v>
      </c>
      <c r="D47" s="77" t="s">
        <v>35</v>
      </c>
      <c r="E47" s="95">
        <v>480</v>
      </c>
      <c r="F47" s="79"/>
      <c r="G47" s="79"/>
      <c r="H47" s="79">
        <f>ROUND(F47*G47,2)</f>
        <v>0</v>
      </c>
      <c r="I47" s="79"/>
      <c r="J47" s="79"/>
      <c r="K47" s="79">
        <f t="shared" si="4"/>
        <v>0</v>
      </c>
      <c r="L47" s="79">
        <f>ROUND(E47*F47,2)</f>
        <v>0</v>
      </c>
      <c r="M47" s="79">
        <f>ROUND(H47*E47,2)</f>
        <v>0</v>
      </c>
      <c r="N47" s="79"/>
      <c r="O47" s="79">
        <f>ROUND(J47*E47,2)</f>
        <v>0</v>
      </c>
      <c r="P47" s="105">
        <f t="shared" si="5"/>
        <v>0</v>
      </c>
    </row>
    <row r="48" spans="1:23" s="175" customFormat="1" ht="38.25" x14ac:dyDescent="0.2">
      <c r="A48" s="19"/>
      <c r="B48" s="56"/>
      <c r="C48" s="178" t="s">
        <v>702</v>
      </c>
      <c r="D48" s="78" t="s">
        <v>35</v>
      </c>
      <c r="E48" s="95">
        <v>500</v>
      </c>
      <c r="F48" s="16"/>
      <c r="G48" s="16"/>
      <c r="H48" s="16"/>
      <c r="I48" s="79"/>
      <c r="J48" s="16"/>
      <c r="K48" s="79">
        <f t="shared" si="4"/>
        <v>0</v>
      </c>
      <c r="L48" s="16"/>
      <c r="M48" s="16"/>
      <c r="N48" s="16">
        <f>ROUND(E48*I48,2)</f>
        <v>0</v>
      </c>
      <c r="O48" s="16"/>
      <c r="P48" s="80">
        <f t="shared" si="5"/>
        <v>0</v>
      </c>
    </row>
    <row r="49" spans="1:23" s="104" customFormat="1" ht="18" customHeight="1" x14ac:dyDescent="0.2">
      <c r="A49" s="78">
        <v>18</v>
      </c>
      <c r="B49" s="56"/>
      <c r="C49" s="20" t="s">
        <v>631</v>
      </c>
      <c r="D49" s="77" t="s">
        <v>34</v>
      </c>
      <c r="E49" s="77">
        <v>13</v>
      </c>
      <c r="F49" s="79"/>
      <c r="G49" s="79"/>
      <c r="H49" s="79">
        <f>ROUND(F49*G49,2)</f>
        <v>0</v>
      </c>
      <c r="I49" s="79"/>
      <c r="J49" s="79"/>
      <c r="K49" s="79">
        <f t="shared" si="4"/>
        <v>0</v>
      </c>
      <c r="L49" s="79">
        <f>ROUND(E49*F49,2)</f>
        <v>0</v>
      </c>
      <c r="M49" s="79">
        <f>ROUND(H49*E49,2)</f>
        <v>0</v>
      </c>
      <c r="N49" s="79"/>
      <c r="O49" s="79">
        <f>ROUND(J49*E49,2)</f>
        <v>0</v>
      </c>
      <c r="P49" s="105">
        <f t="shared" si="5"/>
        <v>0</v>
      </c>
    </row>
    <row r="50" spans="1:23" s="104" customFormat="1" ht="25.5" x14ac:dyDescent="0.2">
      <c r="A50" s="19"/>
      <c r="B50" s="56"/>
      <c r="C50" s="142" t="s">
        <v>644</v>
      </c>
      <c r="D50" s="77" t="s">
        <v>30</v>
      </c>
      <c r="E50" s="97">
        <v>13</v>
      </c>
      <c r="F50" s="79"/>
      <c r="G50" s="79"/>
      <c r="H50" s="79"/>
      <c r="I50" s="79"/>
      <c r="J50" s="79"/>
      <c r="K50" s="79">
        <f t="shared" si="4"/>
        <v>0</v>
      </c>
      <c r="L50" s="79"/>
      <c r="M50" s="79"/>
      <c r="N50" s="79">
        <f>ROUND(E50*I50,2)</f>
        <v>0</v>
      </c>
      <c r="O50" s="79"/>
      <c r="P50" s="105">
        <f t="shared" si="5"/>
        <v>0</v>
      </c>
    </row>
    <row r="51" spans="1:23" s="104" customFormat="1" ht="18" customHeight="1" x14ac:dyDescent="0.2">
      <c r="A51" s="19"/>
      <c r="B51" s="56"/>
      <c r="C51" s="142" t="s">
        <v>645</v>
      </c>
      <c r="D51" s="77" t="s">
        <v>30</v>
      </c>
      <c r="E51" s="97">
        <v>13</v>
      </c>
      <c r="F51" s="79"/>
      <c r="G51" s="79"/>
      <c r="H51" s="79"/>
      <c r="I51" s="79"/>
      <c r="J51" s="79"/>
      <c r="K51" s="79">
        <f t="shared" si="4"/>
        <v>0</v>
      </c>
      <c r="L51" s="79"/>
      <c r="M51" s="79"/>
      <c r="N51" s="79">
        <f>ROUND(E51*I51,2)</f>
        <v>0</v>
      </c>
      <c r="O51" s="79"/>
      <c r="P51" s="105">
        <f t="shared" si="5"/>
        <v>0</v>
      </c>
    </row>
    <row r="52" spans="1:23" s="104" customFormat="1" ht="18" customHeight="1" x14ac:dyDescent="0.2">
      <c r="A52" s="78">
        <v>19</v>
      </c>
      <c r="B52" s="56"/>
      <c r="C52" s="20" t="s">
        <v>635</v>
      </c>
      <c r="D52" s="77" t="s">
        <v>30</v>
      </c>
      <c r="E52" s="77">
        <v>4</v>
      </c>
      <c r="F52" s="79"/>
      <c r="G52" s="79"/>
      <c r="H52" s="79">
        <f>ROUND(F52*G52,2)</f>
        <v>0</v>
      </c>
      <c r="I52" s="79"/>
      <c r="J52" s="79"/>
      <c r="K52" s="79">
        <f t="shared" si="4"/>
        <v>0</v>
      </c>
      <c r="L52" s="79">
        <f>ROUND(E52*F52,2)</f>
        <v>0</v>
      </c>
      <c r="M52" s="79">
        <f>ROUND(H52*E52,2)</f>
        <v>0</v>
      </c>
      <c r="N52" s="79"/>
      <c r="O52" s="79">
        <f>ROUND(J52*E52,2)</f>
        <v>0</v>
      </c>
      <c r="P52" s="105">
        <f t="shared" si="5"/>
        <v>0</v>
      </c>
    </row>
    <row r="53" spans="1:23" s="104" customFormat="1" ht="25.5" x14ac:dyDescent="0.2">
      <c r="A53" s="19"/>
      <c r="B53" s="56"/>
      <c r="C53" s="142" t="s">
        <v>734</v>
      </c>
      <c r="D53" s="77" t="s">
        <v>30</v>
      </c>
      <c r="E53" s="97">
        <v>4</v>
      </c>
      <c r="F53" s="79"/>
      <c r="G53" s="79"/>
      <c r="H53" s="79"/>
      <c r="I53" s="79"/>
      <c r="J53" s="79"/>
      <c r="K53" s="79">
        <f t="shared" si="4"/>
        <v>0</v>
      </c>
      <c r="L53" s="79"/>
      <c r="M53" s="79"/>
      <c r="N53" s="79">
        <f>ROUND(E53*I53,2)</f>
        <v>0</v>
      </c>
      <c r="O53" s="79"/>
      <c r="P53" s="105">
        <f t="shared" si="5"/>
        <v>0</v>
      </c>
    </row>
    <row r="54" spans="1:23" s="104" customFormat="1" ht="18" customHeight="1" x14ac:dyDescent="0.2">
      <c r="A54" s="78">
        <v>20</v>
      </c>
      <c r="B54" s="56"/>
      <c r="C54" s="20" t="s">
        <v>646</v>
      </c>
      <c r="D54" s="77" t="s">
        <v>30</v>
      </c>
      <c r="E54" s="77">
        <v>4</v>
      </c>
      <c r="F54" s="79"/>
      <c r="G54" s="79"/>
      <c r="H54" s="79">
        <f>ROUND(F54*G54,2)</f>
        <v>0</v>
      </c>
      <c r="I54" s="79"/>
      <c r="J54" s="79"/>
      <c r="K54" s="79">
        <f t="shared" si="4"/>
        <v>0</v>
      </c>
      <c r="L54" s="79">
        <f>ROUND(E54*F54,2)</f>
        <v>0</v>
      </c>
      <c r="M54" s="79">
        <f>ROUND(H54*E54,2)</f>
        <v>0</v>
      </c>
      <c r="N54" s="79"/>
      <c r="O54" s="79">
        <f>ROUND(J54*E54,2)</f>
        <v>0</v>
      </c>
      <c r="P54" s="105">
        <f t="shared" si="5"/>
        <v>0</v>
      </c>
    </row>
    <row r="55" spans="1:23" s="175" customFormat="1" ht="38.25" x14ac:dyDescent="0.2">
      <c r="A55" s="19"/>
      <c r="B55" s="176"/>
      <c r="C55" s="178" t="s">
        <v>647</v>
      </c>
      <c r="D55" s="78" t="s">
        <v>30</v>
      </c>
      <c r="E55" s="177">
        <v>4</v>
      </c>
      <c r="F55" s="16"/>
      <c r="G55" s="16"/>
      <c r="H55" s="16"/>
      <c r="I55" s="79"/>
      <c r="J55" s="16"/>
      <c r="K55" s="79">
        <f t="shared" si="4"/>
        <v>0</v>
      </c>
      <c r="L55" s="16"/>
      <c r="M55" s="16"/>
      <c r="N55" s="16">
        <f>ROUND(E55*I55,2)</f>
        <v>0</v>
      </c>
      <c r="O55" s="16"/>
      <c r="P55" s="80">
        <f t="shared" si="5"/>
        <v>0</v>
      </c>
    </row>
    <row r="56" spans="1:23" s="104" customFormat="1" ht="25.5" x14ac:dyDescent="0.2">
      <c r="A56" s="78">
        <v>21</v>
      </c>
      <c r="B56" s="176"/>
      <c r="C56" s="20" t="s">
        <v>696</v>
      </c>
      <c r="D56" s="77" t="s">
        <v>30</v>
      </c>
      <c r="E56" s="77">
        <v>2</v>
      </c>
      <c r="F56" s="79"/>
      <c r="G56" s="79"/>
      <c r="H56" s="79">
        <f>ROUND(F56*G56,2)</f>
        <v>0</v>
      </c>
      <c r="I56" s="79"/>
      <c r="J56" s="79"/>
      <c r="K56" s="79">
        <f t="shared" si="4"/>
        <v>0</v>
      </c>
      <c r="L56" s="79">
        <f>ROUND(E56*F56,2)</f>
        <v>0</v>
      </c>
      <c r="M56" s="79">
        <f>ROUND(H56*E56,2)</f>
        <v>0</v>
      </c>
      <c r="N56" s="79">
        <f>ROUND(E56*I56,2)</f>
        <v>0</v>
      </c>
      <c r="O56" s="79">
        <f>ROUND(J56*E56,2)</f>
        <v>0</v>
      </c>
      <c r="P56" s="105">
        <f t="shared" si="5"/>
        <v>0</v>
      </c>
    </row>
    <row r="57" spans="1:23" s="104" customFormat="1" ht="25.5" x14ac:dyDescent="0.2">
      <c r="A57" s="78">
        <v>22</v>
      </c>
      <c r="B57" s="176"/>
      <c r="C57" s="20" t="s">
        <v>733</v>
      </c>
      <c r="D57" s="77" t="s">
        <v>30</v>
      </c>
      <c r="E57" s="77">
        <v>1</v>
      </c>
      <c r="F57" s="79"/>
      <c r="G57" s="79"/>
      <c r="H57" s="79">
        <f>ROUND(F57*G57,2)</f>
        <v>0</v>
      </c>
      <c r="I57" s="79"/>
      <c r="J57" s="79"/>
      <c r="K57" s="79">
        <f t="shared" si="4"/>
        <v>0</v>
      </c>
      <c r="L57" s="79">
        <f>ROUND(E57*F57,2)</f>
        <v>0</v>
      </c>
      <c r="M57" s="79">
        <f>ROUND(H57*E57,2)</f>
        <v>0</v>
      </c>
      <c r="N57" s="79">
        <f>ROUND(E57*I57,2)</f>
        <v>0</v>
      </c>
      <c r="O57" s="79">
        <f>ROUND(J57*E57,2)</f>
        <v>0</v>
      </c>
      <c r="P57" s="105">
        <f t="shared" si="5"/>
        <v>0</v>
      </c>
    </row>
    <row r="58" spans="1:23" s="104" customFormat="1" ht="38.25" x14ac:dyDescent="0.2">
      <c r="A58" s="78">
        <v>23</v>
      </c>
      <c r="B58" s="56"/>
      <c r="C58" s="20" t="s">
        <v>703</v>
      </c>
      <c r="D58" s="77" t="s">
        <v>34</v>
      </c>
      <c r="E58" s="77">
        <v>1</v>
      </c>
      <c r="F58" s="79"/>
      <c r="G58" s="79"/>
      <c r="H58" s="79">
        <f>ROUND(F58*G58,2)</f>
        <v>0</v>
      </c>
      <c r="I58" s="79"/>
      <c r="J58" s="79"/>
      <c r="K58" s="79">
        <f t="shared" si="4"/>
        <v>0</v>
      </c>
      <c r="L58" s="79">
        <f>ROUND(E58*F58,2)</f>
        <v>0</v>
      </c>
      <c r="M58" s="79">
        <f>ROUND(H58*E58,2)</f>
        <v>0</v>
      </c>
      <c r="N58" s="79">
        <f>ROUND(E58*I58,2)</f>
        <v>0</v>
      </c>
      <c r="O58" s="79">
        <f>ROUND(J58*E58,2)</f>
        <v>0</v>
      </c>
      <c r="P58" s="105">
        <f t="shared" si="5"/>
        <v>0</v>
      </c>
    </row>
    <row r="59" spans="1:23" s="104" customFormat="1" ht="18" customHeight="1" x14ac:dyDescent="0.2">
      <c r="A59" s="78">
        <v>24</v>
      </c>
      <c r="B59" s="56"/>
      <c r="C59" s="20" t="s">
        <v>632</v>
      </c>
      <c r="D59" s="77" t="s">
        <v>30</v>
      </c>
      <c r="E59" s="77">
        <v>4</v>
      </c>
      <c r="F59" s="79"/>
      <c r="G59" s="79"/>
      <c r="H59" s="79">
        <f>ROUND(F59*G59,2)</f>
        <v>0</v>
      </c>
      <c r="I59" s="79"/>
      <c r="J59" s="79"/>
      <c r="K59" s="79">
        <f t="shared" si="4"/>
        <v>0</v>
      </c>
      <c r="L59" s="79">
        <f>ROUND(E59*F59,2)</f>
        <v>0</v>
      </c>
      <c r="M59" s="79">
        <f>ROUND(H59*E59,2)</f>
        <v>0</v>
      </c>
      <c r="N59" s="79"/>
      <c r="O59" s="79">
        <f>ROUND(J59*E59,2)</f>
        <v>0</v>
      </c>
      <c r="P59" s="105">
        <f t="shared" si="5"/>
        <v>0</v>
      </c>
    </row>
    <row r="60" spans="1:23" s="104" customFormat="1" ht="25.5" x14ac:dyDescent="0.2">
      <c r="A60" s="19"/>
      <c r="B60" s="56"/>
      <c r="C60" s="142" t="s">
        <v>648</v>
      </c>
      <c r="D60" s="77" t="s">
        <v>30</v>
      </c>
      <c r="E60" s="97">
        <v>3</v>
      </c>
      <c r="F60" s="79"/>
      <c r="G60" s="79"/>
      <c r="H60" s="79"/>
      <c r="I60" s="79"/>
      <c r="J60" s="79"/>
      <c r="K60" s="79">
        <f t="shared" si="4"/>
        <v>0</v>
      </c>
      <c r="L60" s="79"/>
      <c r="M60" s="79"/>
      <c r="N60" s="79">
        <f>ROUND(E60*I60,2)</f>
        <v>0</v>
      </c>
      <c r="O60" s="79"/>
      <c r="P60" s="105">
        <f t="shared" si="5"/>
        <v>0</v>
      </c>
    </row>
    <row r="61" spans="1:23" s="104" customFormat="1" ht="38.25" x14ac:dyDescent="0.2">
      <c r="A61" s="19"/>
      <c r="B61" s="56"/>
      <c r="C61" s="142" t="s">
        <v>649</v>
      </c>
      <c r="D61" s="77" t="s">
        <v>30</v>
      </c>
      <c r="E61" s="97">
        <v>1</v>
      </c>
      <c r="F61" s="79"/>
      <c r="G61" s="79"/>
      <c r="H61" s="79"/>
      <c r="I61" s="79"/>
      <c r="J61" s="79"/>
      <c r="K61" s="79">
        <f t="shared" si="4"/>
        <v>0</v>
      </c>
      <c r="L61" s="79"/>
      <c r="M61" s="79"/>
      <c r="N61" s="79">
        <f>ROUND(E61*I61,2)</f>
        <v>0</v>
      </c>
      <c r="O61" s="79"/>
      <c r="P61" s="105">
        <f t="shared" si="5"/>
        <v>0</v>
      </c>
    </row>
    <row r="62" spans="1:23" s="51" customFormat="1" ht="51" x14ac:dyDescent="0.2">
      <c r="A62" s="19">
        <v>25</v>
      </c>
      <c r="B62" s="56"/>
      <c r="C62" s="20" t="s">
        <v>735</v>
      </c>
      <c r="D62" s="78" t="s">
        <v>34</v>
      </c>
      <c r="E62" s="78">
        <v>1</v>
      </c>
      <c r="F62" s="16"/>
      <c r="G62" s="16"/>
      <c r="H62" s="16">
        <f>ROUND(F62*G62,2)</f>
        <v>0</v>
      </c>
      <c r="I62" s="79"/>
      <c r="J62" s="16"/>
      <c r="K62" s="79">
        <f t="shared" si="4"/>
        <v>0</v>
      </c>
      <c r="L62" s="16">
        <f>ROUND(E62*F62,2)</f>
        <v>0</v>
      </c>
      <c r="M62" s="16">
        <f>ROUND(H62*E62,2)</f>
        <v>0</v>
      </c>
      <c r="N62" s="79">
        <f>ROUND(E62*I62,2)</f>
        <v>0</v>
      </c>
      <c r="O62" s="16">
        <f>ROUND(J62*E62,2)</f>
        <v>0</v>
      </c>
      <c r="P62" s="80">
        <f t="shared" si="5"/>
        <v>0</v>
      </c>
      <c r="R62" s="101"/>
      <c r="S62" s="101"/>
      <c r="T62" s="101"/>
      <c r="U62" s="101"/>
      <c r="V62" s="101"/>
      <c r="W62" s="101"/>
    </row>
    <row r="63" spans="1:23" s="175" customFormat="1" ht="18" customHeight="1" x14ac:dyDescent="0.2">
      <c r="A63" s="19">
        <v>26</v>
      </c>
      <c r="B63" s="176"/>
      <c r="C63" s="176" t="s">
        <v>636</v>
      </c>
      <c r="D63" s="78" t="s">
        <v>34</v>
      </c>
      <c r="E63" s="177">
        <v>1</v>
      </c>
      <c r="F63" s="16"/>
      <c r="G63" s="16"/>
      <c r="H63" s="16"/>
      <c r="I63" s="79"/>
      <c r="J63" s="16"/>
      <c r="K63" s="79">
        <f t="shared" si="4"/>
        <v>0</v>
      </c>
      <c r="L63" s="16"/>
      <c r="M63" s="16"/>
      <c r="N63" s="16">
        <f>ROUND(E63*I63,2)</f>
        <v>0</v>
      </c>
      <c r="O63" s="16"/>
      <c r="P63" s="80">
        <f t="shared" si="5"/>
        <v>0</v>
      </c>
    </row>
    <row r="64" spans="1:23" s="104" customFormat="1" ht="18" customHeight="1" x14ac:dyDescent="0.2">
      <c r="A64" s="78">
        <v>27</v>
      </c>
      <c r="B64" s="56"/>
      <c r="C64" s="20" t="s">
        <v>650</v>
      </c>
      <c r="D64" s="78" t="s">
        <v>34</v>
      </c>
      <c r="E64" s="77">
        <v>1</v>
      </c>
      <c r="F64" s="79"/>
      <c r="G64" s="79"/>
      <c r="H64" s="79">
        <f>ROUND(F64*G64,2)</f>
        <v>0</v>
      </c>
      <c r="I64" s="79"/>
      <c r="J64" s="16"/>
      <c r="K64" s="79">
        <f t="shared" si="4"/>
        <v>0</v>
      </c>
      <c r="L64" s="79">
        <f>ROUND(E64*F64,2)</f>
        <v>0</v>
      </c>
      <c r="M64" s="79">
        <f>ROUND(H64*E64,2)</f>
        <v>0</v>
      </c>
      <c r="N64" s="79"/>
      <c r="O64" s="16"/>
      <c r="P64" s="105">
        <f t="shared" si="5"/>
        <v>0</v>
      </c>
    </row>
    <row r="65" spans="1:16" s="104" customFormat="1" ht="25.5" x14ac:dyDescent="0.2">
      <c r="A65" s="78">
        <v>28</v>
      </c>
      <c r="B65" s="56"/>
      <c r="C65" s="20" t="s">
        <v>651</v>
      </c>
      <c r="D65" s="77" t="s">
        <v>34</v>
      </c>
      <c r="E65" s="77">
        <v>1</v>
      </c>
      <c r="F65" s="79"/>
      <c r="G65" s="79"/>
      <c r="H65" s="79">
        <f>ROUND(F65*G65,2)</f>
        <v>0</v>
      </c>
      <c r="I65" s="79"/>
      <c r="J65" s="79"/>
      <c r="K65" s="79">
        <f t="shared" si="4"/>
        <v>0</v>
      </c>
      <c r="L65" s="79">
        <f>ROUND(E65*F65,2)</f>
        <v>0</v>
      </c>
      <c r="M65" s="79">
        <f>ROUND(H65*E65,2)</f>
        <v>0</v>
      </c>
      <c r="N65" s="79">
        <f>ROUND(E65*I65,2)</f>
        <v>0</v>
      </c>
      <c r="O65" s="79">
        <f>ROUND(J65*E65,2)</f>
        <v>0</v>
      </c>
      <c r="P65" s="105">
        <f t="shared" si="5"/>
        <v>0</v>
      </c>
    </row>
    <row r="66" spans="1:16" s="175" customFormat="1" ht="18" customHeight="1" x14ac:dyDescent="0.2">
      <c r="A66" s="14"/>
      <c r="B66" s="172"/>
      <c r="C66" s="173" t="s">
        <v>638</v>
      </c>
      <c r="D66" s="165"/>
      <c r="E66" s="179"/>
      <c r="F66" s="16"/>
      <c r="G66" s="16"/>
      <c r="H66" s="16"/>
      <c r="I66" s="16"/>
      <c r="J66" s="79"/>
      <c r="K66" s="79"/>
      <c r="L66" s="16"/>
      <c r="M66" s="16"/>
      <c r="N66" s="16"/>
      <c r="O66" s="16"/>
      <c r="P66" s="80"/>
    </row>
    <row r="67" spans="1:16" s="104" customFormat="1" ht="38.25" x14ac:dyDescent="0.2">
      <c r="A67" s="78">
        <v>29</v>
      </c>
      <c r="B67" s="56"/>
      <c r="C67" s="20" t="s">
        <v>661</v>
      </c>
      <c r="D67" s="77" t="s">
        <v>34</v>
      </c>
      <c r="E67" s="77">
        <v>1</v>
      </c>
      <c r="F67" s="79"/>
      <c r="G67" s="79"/>
      <c r="H67" s="79">
        <f>ROUND(F67*G67,2)</f>
        <v>0</v>
      </c>
      <c r="I67" s="79"/>
      <c r="J67" s="79"/>
      <c r="K67" s="79">
        <f>J67+I67+H67</f>
        <v>0</v>
      </c>
      <c r="L67" s="79">
        <f>ROUND(E67*F67,2)</f>
        <v>0</v>
      </c>
      <c r="M67" s="79">
        <f>ROUND(H67*E67,2)</f>
        <v>0</v>
      </c>
      <c r="N67" s="79">
        <f>ROUND(E67*I67,2)</f>
        <v>0</v>
      </c>
      <c r="O67" s="79">
        <f>ROUND(J67*E67,2)</f>
        <v>0</v>
      </c>
      <c r="P67" s="105">
        <f>M67+N67+O67</f>
        <v>0</v>
      </c>
    </row>
    <row r="68" spans="1:16" s="104" customFormat="1" ht="51" x14ac:dyDescent="0.2">
      <c r="A68" s="19">
        <v>30</v>
      </c>
      <c r="B68" s="56"/>
      <c r="C68" s="20" t="s">
        <v>586</v>
      </c>
      <c r="D68" s="77" t="s">
        <v>35</v>
      </c>
      <c r="E68" s="95">
        <v>250</v>
      </c>
      <c r="F68" s="79"/>
      <c r="G68" s="79"/>
      <c r="H68" s="79">
        <f>ROUND(F68*G68,2)</f>
        <v>0</v>
      </c>
      <c r="I68" s="79"/>
      <c r="J68" s="79"/>
      <c r="K68" s="79">
        <f>J68+I68+H68</f>
        <v>0</v>
      </c>
      <c r="L68" s="79">
        <f>ROUND(E68*F68,2)</f>
        <v>0</v>
      </c>
      <c r="M68" s="79">
        <f>ROUND(H68*E68,2)</f>
        <v>0</v>
      </c>
      <c r="N68" s="79"/>
      <c r="O68" s="79">
        <f>ROUND(J68*E68,2)</f>
        <v>0</v>
      </c>
      <c r="P68" s="105">
        <f>M68+N68+O68</f>
        <v>0</v>
      </c>
    </row>
    <row r="69" spans="1:16" s="104" customFormat="1" ht="25.5" x14ac:dyDescent="0.2">
      <c r="A69" s="19">
        <v>31</v>
      </c>
      <c r="B69" s="56"/>
      <c r="C69" s="20" t="s">
        <v>36</v>
      </c>
      <c r="D69" s="77" t="s">
        <v>35</v>
      </c>
      <c r="E69" s="95">
        <v>500</v>
      </c>
      <c r="F69" s="79"/>
      <c r="G69" s="79"/>
      <c r="H69" s="79">
        <f>ROUND(F69*G69,2)</f>
        <v>0</v>
      </c>
      <c r="I69" s="79"/>
      <c r="J69" s="79"/>
      <c r="K69" s="79">
        <f>J69+I69+H69</f>
        <v>0</v>
      </c>
      <c r="L69" s="79">
        <f>ROUND(E69*F69,2)</f>
        <v>0</v>
      </c>
      <c r="M69" s="79">
        <f>ROUND(H69*E69,2)</f>
        <v>0</v>
      </c>
      <c r="N69" s="79"/>
      <c r="O69" s="79">
        <f>ROUND(J69*E69,2)</f>
        <v>0</v>
      </c>
      <c r="P69" s="105">
        <f>M69+N69+O69</f>
        <v>0</v>
      </c>
    </row>
    <row r="70" spans="1:16" s="104" customFormat="1" ht="51" x14ac:dyDescent="0.2">
      <c r="A70" s="19"/>
      <c r="B70" s="56"/>
      <c r="C70" s="142" t="s">
        <v>642</v>
      </c>
      <c r="D70" s="77" t="s">
        <v>35</v>
      </c>
      <c r="E70" s="95">
        <v>500</v>
      </c>
      <c r="F70" s="79"/>
      <c r="G70" s="79"/>
      <c r="H70" s="79"/>
      <c r="I70" s="79"/>
      <c r="J70" s="79"/>
      <c r="K70" s="79">
        <f>J70+I70+H70</f>
        <v>0</v>
      </c>
      <c r="L70" s="79"/>
      <c r="M70" s="79"/>
      <c r="N70" s="79">
        <f>ROUND(I70*E70,2)</f>
        <v>0</v>
      </c>
      <c r="O70" s="79"/>
      <c r="P70" s="105">
        <f>M70+N70+O70</f>
        <v>0</v>
      </c>
    </row>
    <row r="71" spans="1:16" s="104" customFormat="1" ht="18" customHeight="1" x14ac:dyDescent="0.2">
      <c r="A71" s="19"/>
      <c r="B71" s="56"/>
      <c r="C71" s="142" t="s">
        <v>643</v>
      </c>
      <c r="D71" s="77" t="s">
        <v>580</v>
      </c>
      <c r="E71" s="77">
        <v>5</v>
      </c>
      <c r="F71" s="79"/>
      <c r="G71" s="79"/>
      <c r="H71" s="79"/>
      <c r="I71" s="79"/>
      <c r="J71" s="79"/>
      <c r="K71" s="79">
        <f>J71+I71+H71</f>
        <v>0</v>
      </c>
      <c r="L71" s="79"/>
      <c r="M71" s="79"/>
      <c r="N71" s="79">
        <f>ROUND(I71*E71,2)</f>
        <v>0</v>
      </c>
      <c r="O71" s="79"/>
      <c r="P71" s="105">
        <f>M71+N71+O71</f>
        <v>0</v>
      </c>
    </row>
    <row r="72" spans="1:16" s="104" customFormat="1" ht="25.5" x14ac:dyDescent="0.2">
      <c r="A72" s="78">
        <v>32</v>
      </c>
      <c r="B72" s="56"/>
      <c r="C72" s="20" t="s">
        <v>656</v>
      </c>
      <c r="D72" s="77" t="s">
        <v>35</v>
      </c>
      <c r="E72" s="95">
        <v>500</v>
      </c>
      <c r="F72" s="79"/>
      <c r="G72" s="79"/>
      <c r="H72" s="79">
        <f>ROUND(F72*G72,2)</f>
        <v>0</v>
      </c>
      <c r="I72" s="79"/>
      <c r="J72" s="79"/>
      <c r="K72" s="79">
        <f t="shared" ref="K72:K84" si="6">J72+I72+H72</f>
        <v>0</v>
      </c>
      <c r="L72" s="79">
        <f>ROUND(E72*F72,2)</f>
        <v>0</v>
      </c>
      <c r="M72" s="79">
        <f>ROUND(H72*E72,2)</f>
        <v>0</v>
      </c>
      <c r="N72" s="79"/>
      <c r="O72" s="79">
        <f>ROUND(J72*E72,2)</f>
        <v>0</v>
      </c>
      <c r="P72" s="105">
        <f t="shared" ref="P72:P84" si="7">M72+N72+O72</f>
        <v>0</v>
      </c>
    </row>
    <row r="73" spans="1:16" s="104" customFormat="1" ht="25.5" x14ac:dyDescent="0.2">
      <c r="A73" s="19"/>
      <c r="B73" s="56"/>
      <c r="C73" s="142" t="s">
        <v>660</v>
      </c>
      <c r="D73" s="77" t="s">
        <v>35</v>
      </c>
      <c r="E73" s="95">
        <v>500</v>
      </c>
      <c r="F73" s="79"/>
      <c r="G73" s="79"/>
      <c r="H73" s="79"/>
      <c r="I73" s="79"/>
      <c r="J73" s="79"/>
      <c r="K73" s="79">
        <f t="shared" si="6"/>
        <v>0</v>
      </c>
      <c r="L73" s="79"/>
      <c r="M73" s="79"/>
      <c r="N73" s="79">
        <f>ROUND(E73*I73,2)</f>
        <v>0</v>
      </c>
      <c r="O73" s="79"/>
      <c r="P73" s="105">
        <f t="shared" si="7"/>
        <v>0</v>
      </c>
    </row>
    <row r="74" spans="1:16" s="104" customFormat="1" ht="25.5" x14ac:dyDescent="0.2">
      <c r="A74" s="78">
        <v>33</v>
      </c>
      <c r="B74" s="56"/>
      <c r="C74" s="20" t="s">
        <v>637</v>
      </c>
      <c r="D74" s="77" t="s">
        <v>30</v>
      </c>
      <c r="E74" s="97">
        <v>13</v>
      </c>
      <c r="F74" s="79"/>
      <c r="G74" s="79"/>
      <c r="H74" s="79">
        <f>ROUND(F74*G74,2)</f>
        <v>0</v>
      </c>
      <c r="I74" s="79"/>
      <c r="J74" s="79"/>
      <c r="K74" s="79">
        <f t="shared" si="6"/>
        <v>0</v>
      </c>
      <c r="L74" s="79">
        <f>ROUND(E74*F74,2)</f>
        <v>0</v>
      </c>
      <c r="M74" s="79">
        <f>ROUND(H74*E74,2)</f>
        <v>0</v>
      </c>
      <c r="N74" s="79"/>
      <c r="O74" s="79">
        <f>ROUND(J74*E74,2)</f>
        <v>0</v>
      </c>
      <c r="P74" s="105">
        <f t="shared" si="7"/>
        <v>0</v>
      </c>
    </row>
    <row r="75" spans="1:16" s="104" customFormat="1" ht="38.25" x14ac:dyDescent="0.2">
      <c r="A75" s="19"/>
      <c r="B75" s="56"/>
      <c r="C75" s="142" t="s">
        <v>662</v>
      </c>
      <c r="D75" s="77" t="s">
        <v>30</v>
      </c>
      <c r="E75" s="97">
        <v>11</v>
      </c>
      <c r="F75" s="79"/>
      <c r="G75" s="79"/>
      <c r="H75" s="79"/>
      <c r="I75" s="79"/>
      <c r="J75" s="79"/>
      <c r="K75" s="79">
        <f t="shared" si="6"/>
        <v>0</v>
      </c>
      <c r="L75" s="79"/>
      <c r="M75" s="79"/>
      <c r="N75" s="79">
        <f t="shared" ref="N75:N84" si="8">ROUND(E75*I75,2)</f>
        <v>0</v>
      </c>
      <c r="O75" s="79"/>
      <c r="P75" s="105">
        <f t="shared" si="7"/>
        <v>0</v>
      </c>
    </row>
    <row r="76" spans="1:16" s="104" customFormat="1" ht="38.25" x14ac:dyDescent="0.2">
      <c r="A76" s="19"/>
      <c r="B76" s="56"/>
      <c r="C76" s="142" t="s">
        <v>763</v>
      </c>
      <c r="D76" s="77" t="s">
        <v>30</v>
      </c>
      <c r="E76" s="97">
        <v>11</v>
      </c>
      <c r="F76" s="79"/>
      <c r="G76" s="79"/>
      <c r="H76" s="79"/>
      <c r="I76" s="79"/>
      <c r="J76" s="79"/>
      <c r="K76" s="79">
        <f t="shared" si="6"/>
        <v>0</v>
      </c>
      <c r="L76" s="79"/>
      <c r="M76" s="79"/>
      <c r="N76" s="79">
        <f t="shared" si="8"/>
        <v>0</v>
      </c>
      <c r="O76" s="79"/>
      <c r="P76" s="105">
        <f t="shared" si="7"/>
        <v>0</v>
      </c>
    </row>
    <row r="77" spans="1:16" s="104" customFormat="1" ht="38.25" x14ac:dyDescent="0.2">
      <c r="A77" s="19"/>
      <c r="B77" s="56"/>
      <c r="C77" s="142" t="s">
        <v>664</v>
      </c>
      <c r="D77" s="77" t="s">
        <v>30</v>
      </c>
      <c r="E77" s="97">
        <v>22</v>
      </c>
      <c r="F77" s="79"/>
      <c r="G77" s="79"/>
      <c r="H77" s="79"/>
      <c r="I77" s="79"/>
      <c r="J77" s="79"/>
      <c r="K77" s="79">
        <f t="shared" si="6"/>
        <v>0</v>
      </c>
      <c r="L77" s="79"/>
      <c r="M77" s="79"/>
      <c r="N77" s="79">
        <f t="shared" si="8"/>
        <v>0</v>
      </c>
      <c r="O77" s="79"/>
      <c r="P77" s="105">
        <f t="shared" si="7"/>
        <v>0</v>
      </c>
    </row>
    <row r="78" spans="1:16" s="104" customFormat="1" ht="38.25" x14ac:dyDescent="0.2">
      <c r="A78" s="19"/>
      <c r="B78" s="56"/>
      <c r="C78" s="142" t="s">
        <v>663</v>
      </c>
      <c r="D78" s="77" t="s">
        <v>30</v>
      </c>
      <c r="E78" s="97">
        <v>26</v>
      </c>
      <c r="F78" s="79"/>
      <c r="G78" s="79"/>
      <c r="H78" s="79"/>
      <c r="I78" s="79"/>
      <c r="J78" s="79"/>
      <c r="K78" s="79">
        <f t="shared" si="6"/>
        <v>0</v>
      </c>
      <c r="L78" s="79"/>
      <c r="M78" s="79"/>
      <c r="N78" s="79">
        <f t="shared" si="8"/>
        <v>0</v>
      </c>
      <c r="O78" s="79"/>
      <c r="P78" s="105">
        <f t="shared" si="7"/>
        <v>0</v>
      </c>
    </row>
    <row r="79" spans="1:16" s="104" customFormat="1" ht="25.5" x14ac:dyDescent="0.2">
      <c r="A79" s="19"/>
      <c r="B79" s="56"/>
      <c r="C79" s="142" t="s">
        <v>665</v>
      </c>
      <c r="D79" s="77" t="s">
        <v>30</v>
      </c>
      <c r="E79" s="97">
        <v>2</v>
      </c>
      <c r="F79" s="79"/>
      <c r="G79" s="79"/>
      <c r="H79" s="79"/>
      <c r="I79" s="79"/>
      <c r="J79" s="79"/>
      <c r="K79" s="79">
        <f t="shared" si="6"/>
        <v>0</v>
      </c>
      <c r="L79" s="79"/>
      <c r="M79" s="79"/>
      <c r="N79" s="79">
        <f t="shared" si="8"/>
        <v>0</v>
      </c>
      <c r="O79" s="79"/>
      <c r="P79" s="105">
        <f t="shared" si="7"/>
        <v>0</v>
      </c>
    </row>
    <row r="80" spans="1:16" s="104" customFormat="1" ht="38.25" x14ac:dyDescent="0.2">
      <c r="A80" s="19"/>
      <c r="B80" s="56"/>
      <c r="C80" s="142" t="s">
        <v>666</v>
      </c>
      <c r="D80" s="77" t="s">
        <v>30</v>
      </c>
      <c r="E80" s="97">
        <v>2</v>
      </c>
      <c r="F80" s="79"/>
      <c r="G80" s="79"/>
      <c r="H80" s="79"/>
      <c r="I80" s="79"/>
      <c r="J80" s="79"/>
      <c r="K80" s="79">
        <f t="shared" si="6"/>
        <v>0</v>
      </c>
      <c r="L80" s="79"/>
      <c r="M80" s="79"/>
      <c r="N80" s="79">
        <f t="shared" si="8"/>
        <v>0</v>
      </c>
      <c r="O80" s="79"/>
      <c r="P80" s="105">
        <f t="shared" si="7"/>
        <v>0</v>
      </c>
    </row>
    <row r="81" spans="1:23" s="104" customFormat="1" ht="51" x14ac:dyDescent="0.2">
      <c r="A81" s="19"/>
      <c r="B81" s="56"/>
      <c r="C81" s="142" t="s">
        <v>805</v>
      </c>
      <c r="D81" s="77" t="s">
        <v>30</v>
      </c>
      <c r="E81" s="177">
        <v>1</v>
      </c>
      <c r="F81" s="79"/>
      <c r="G81" s="79"/>
      <c r="H81" s="79"/>
      <c r="I81" s="79"/>
      <c r="J81" s="79"/>
      <c r="K81" s="79">
        <f t="shared" si="6"/>
        <v>0</v>
      </c>
      <c r="L81" s="79"/>
      <c r="M81" s="79"/>
      <c r="N81" s="79">
        <f t="shared" si="8"/>
        <v>0</v>
      </c>
      <c r="O81" s="79"/>
      <c r="P81" s="105">
        <f t="shared" si="7"/>
        <v>0</v>
      </c>
    </row>
    <row r="82" spans="1:23" s="51" customFormat="1" ht="51" x14ac:dyDescent="0.2">
      <c r="A82" s="19">
        <v>34</v>
      </c>
      <c r="B82" s="56"/>
      <c r="C82" s="20" t="s">
        <v>735</v>
      </c>
      <c r="D82" s="78" t="s">
        <v>34</v>
      </c>
      <c r="E82" s="78">
        <v>1</v>
      </c>
      <c r="F82" s="16"/>
      <c r="G82" s="16"/>
      <c r="H82" s="16">
        <f>ROUND(F82*G82,2)</f>
        <v>0</v>
      </c>
      <c r="I82" s="79"/>
      <c r="J82" s="16"/>
      <c r="K82" s="79">
        <f t="shared" si="6"/>
        <v>0</v>
      </c>
      <c r="L82" s="16">
        <f>ROUND(E82*F82,2)</f>
        <v>0</v>
      </c>
      <c r="M82" s="16">
        <f>ROUND(H82*E82,2)</f>
        <v>0</v>
      </c>
      <c r="N82" s="79">
        <f t="shared" si="8"/>
        <v>0</v>
      </c>
      <c r="O82" s="16">
        <f>ROUND(J82*E82,2)</f>
        <v>0</v>
      </c>
      <c r="P82" s="80">
        <f t="shared" si="7"/>
        <v>0</v>
      </c>
      <c r="R82" s="101"/>
      <c r="S82" s="101"/>
      <c r="T82" s="101"/>
      <c r="U82" s="101"/>
      <c r="V82" s="101"/>
      <c r="W82" s="101"/>
    </row>
    <row r="83" spans="1:23" s="175" customFormat="1" ht="18" customHeight="1" x14ac:dyDescent="0.2">
      <c r="A83" s="19">
        <v>35</v>
      </c>
      <c r="B83" s="176"/>
      <c r="C83" s="176" t="s">
        <v>636</v>
      </c>
      <c r="D83" s="78" t="s">
        <v>34</v>
      </c>
      <c r="E83" s="177">
        <v>1</v>
      </c>
      <c r="F83" s="16"/>
      <c r="G83" s="16"/>
      <c r="H83" s="16"/>
      <c r="I83" s="79"/>
      <c r="J83" s="16"/>
      <c r="K83" s="79">
        <f t="shared" si="6"/>
        <v>0</v>
      </c>
      <c r="L83" s="16"/>
      <c r="M83" s="16"/>
      <c r="N83" s="16">
        <f t="shared" si="8"/>
        <v>0</v>
      </c>
      <c r="O83" s="16"/>
      <c r="P83" s="80">
        <f t="shared" si="7"/>
        <v>0</v>
      </c>
    </row>
    <row r="84" spans="1:23" s="104" customFormat="1" ht="26.25" thickBot="1" x14ac:dyDescent="0.25">
      <c r="A84" s="78">
        <v>36</v>
      </c>
      <c r="B84" s="56"/>
      <c r="C84" s="20" t="s">
        <v>633</v>
      </c>
      <c r="D84" s="77" t="s">
        <v>34</v>
      </c>
      <c r="E84" s="77">
        <v>1</v>
      </c>
      <c r="F84" s="79"/>
      <c r="G84" s="79"/>
      <c r="H84" s="79">
        <f>ROUND(F84*G84,2)</f>
        <v>0</v>
      </c>
      <c r="I84" s="79"/>
      <c r="J84" s="79"/>
      <c r="K84" s="79">
        <f t="shared" si="6"/>
        <v>0</v>
      </c>
      <c r="L84" s="79">
        <f>ROUND(E84*F84,2)</f>
        <v>0</v>
      </c>
      <c r="M84" s="79">
        <f>ROUND(H84*E84,2)</f>
        <v>0</v>
      </c>
      <c r="N84" s="79">
        <f t="shared" si="8"/>
        <v>0</v>
      </c>
      <c r="O84" s="79">
        <f>ROUND(J84*E84,2)</f>
        <v>0</v>
      </c>
      <c r="P84" s="105">
        <f t="shared" si="7"/>
        <v>0</v>
      </c>
    </row>
    <row r="85" spans="1:23" s="17" customFormat="1" ht="18" customHeight="1" thickBot="1" x14ac:dyDescent="0.25">
      <c r="A85" s="58"/>
      <c r="B85" s="60"/>
      <c r="C85" s="60" t="s">
        <v>10</v>
      </c>
      <c r="D85" s="81"/>
      <c r="E85" s="82"/>
      <c r="F85" s="61"/>
      <c r="G85" s="61"/>
      <c r="H85" s="61"/>
      <c r="I85" s="61"/>
      <c r="J85" s="61"/>
      <c r="K85" s="61"/>
      <c r="L85" s="61">
        <f>SUM(L14:L84)</f>
        <v>0</v>
      </c>
      <c r="M85" s="61">
        <f>SUM(M14:M84)</f>
        <v>0</v>
      </c>
      <c r="N85" s="61">
        <f>SUM(N14:N84)</f>
        <v>0</v>
      </c>
      <c r="O85" s="61">
        <f>SUM(O14:O84)</f>
        <v>0</v>
      </c>
      <c r="P85" s="96">
        <f>SUM(P14:P84)</f>
        <v>0</v>
      </c>
    </row>
    <row r="86" spans="1:23" ht="18" customHeight="1" thickBot="1" x14ac:dyDescent="0.25">
      <c r="A86" s="25"/>
      <c r="B86" s="25"/>
      <c r="C86" s="25"/>
      <c r="D86" s="83"/>
      <c r="E86" s="83"/>
      <c r="F86" s="83"/>
      <c r="G86" s="83"/>
      <c r="H86" s="83"/>
      <c r="I86" s="83"/>
      <c r="J86" s="26"/>
      <c r="K86" s="26" t="s">
        <v>76</v>
      </c>
      <c r="L86" s="139"/>
      <c r="M86" s="84"/>
      <c r="N86" s="16">
        <f>ROUND(N85*0.05,2)</f>
        <v>0</v>
      </c>
      <c r="O86" s="85"/>
      <c r="P86" s="85"/>
    </row>
    <row r="87" spans="1:23" ht="21" customHeight="1" thickBot="1" x14ac:dyDescent="0.25">
      <c r="A87" s="25"/>
      <c r="B87" s="25"/>
      <c r="C87" s="25"/>
      <c r="D87" s="83"/>
      <c r="E87" s="83"/>
      <c r="F87" s="83"/>
      <c r="G87" s="83"/>
      <c r="H87" s="83"/>
      <c r="I87" s="83"/>
      <c r="J87" s="27"/>
      <c r="K87" s="27"/>
      <c r="L87" s="27" t="s">
        <v>18</v>
      </c>
      <c r="M87" s="86">
        <f>M86+M85</f>
        <v>0</v>
      </c>
      <c r="N87" s="86">
        <f>N86+N85</f>
        <v>0</v>
      </c>
      <c r="O87" s="86">
        <f>O86+O85</f>
        <v>0</v>
      </c>
      <c r="P87" s="86">
        <f>SUM(M87:O87)</f>
        <v>0</v>
      </c>
    </row>
    <row r="89" spans="1:23" ht="14.25" x14ac:dyDescent="0.2">
      <c r="A89" s="12"/>
      <c r="B89" s="71" t="s">
        <v>12</v>
      </c>
      <c r="C89" s="71"/>
      <c r="D89" s="33" t="s">
        <v>74</v>
      </c>
      <c r="G89" s="33"/>
      <c r="H89" s="33" t="s">
        <v>19</v>
      </c>
      <c r="I89" s="33"/>
      <c r="J89" s="33"/>
      <c r="K89" s="33"/>
      <c r="M89" s="33"/>
      <c r="N89" s="12"/>
      <c r="O89" s="12"/>
      <c r="P89" s="12"/>
    </row>
    <row r="90" spans="1:23" ht="14.25" x14ac:dyDescent="0.2">
      <c r="A90" s="12"/>
      <c r="D90" s="35" t="s">
        <v>75</v>
      </c>
      <c r="N90" s="12"/>
      <c r="O90" s="12"/>
      <c r="P90" s="12"/>
    </row>
    <row r="91" spans="1:23" ht="14.25" x14ac:dyDescent="0.2">
      <c r="A91" s="12"/>
      <c r="B91" s="35"/>
      <c r="N91" s="12"/>
      <c r="O91" s="12"/>
      <c r="P91" s="12"/>
    </row>
  </sheetData>
  <mergeCells count="7">
    <mergeCell ref="L11:P12"/>
    <mergeCell ref="A11:A13"/>
    <mergeCell ref="B11:B13"/>
    <mergeCell ref="C11:C13"/>
    <mergeCell ref="D11:D13"/>
    <mergeCell ref="E11:E13"/>
    <mergeCell ref="F11:K12"/>
  </mergeCells>
  <phoneticPr fontId="26" type="noConversion"/>
  <pageMargins left="0.75000000000000011" right="0.75000000000000011" top="1" bottom="1" header="0.5" footer="0.5"/>
  <pageSetup paperSize="9" scale="51" fitToHeight="3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11A4"/>
    <pageSetUpPr fitToPage="1"/>
  </sheetPr>
  <dimension ref="A1:J27"/>
  <sheetViews>
    <sheetView workbookViewId="0">
      <selection activeCell="G25" sqref="G25"/>
    </sheetView>
  </sheetViews>
  <sheetFormatPr defaultColWidth="9.140625" defaultRowHeight="12.75" x14ac:dyDescent="0.2"/>
  <cols>
    <col min="1" max="1" width="5.140625" style="29" customWidth="1"/>
    <col min="2" max="2" width="11.7109375" style="8" customWidth="1"/>
    <col min="3" max="3" width="36.28515625" style="8" customWidth="1"/>
    <col min="4" max="4" width="13.5703125" style="36" customWidth="1"/>
    <col min="5" max="5" width="10.85546875" style="36" customWidth="1"/>
    <col min="6" max="6" width="11.28515625" style="36" bestFit="1" customWidth="1"/>
    <col min="7" max="7" width="10.85546875" style="36" customWidth="1"/>
    <col min="8" max="8" width="13.140625" style="72" bestFit="1" customWidth="1"/>
    <col min="9" max="16384" width="9.140625" style="12"/>
  </cols>
  <sheetData>
    <row r="1" spans="1:10" s="4" customFormat="1" ht="18" customHeight="1" x14ac:dyDescent="0.2">
      <c r="A1" s="1"/>
      <c r="B1" s="8"/>
      <c r="C1" s="1" t="s">
        <v>159</v>
      </c>
      <c r="D1" s="3"/>
      <c r="E1" s="3"/>
      <c r="F1" s="3"/>
      <c r="G1" s="3"/>
      <c r="H1" s="38"/>
    </row>
    <row r="2" spans="1:10" s="4" customFormat="1" ht="18" customHeight="1" x14ac:dyDescent="0.2">
      <c r="A2" s="39" t="s">
        <v>130</v>
      </c>
      <c r="B2" s="6"/>
      <c r="C2" s="6"/>
      <c r="D2" s="3"/>
      <c r="E2" s="3"/>
      <c r="F2" s="3"/>
      <c r="G2" s="3"/>
      <c r="H2" s="38"/>
    </row>
    <row r="3" spans="1:10" s="4" customFormat="1" ht="18" customHeight="1" x14ac:dyDescent="0.2">
      <c r="A3" s="7" t="str">
        <f>'Buvn..koptame 1.k.'!A3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8"/>
    </row>
    <row r="4" spans="1:10" s="4" customFormat="1" ht="18" customHeight="1" x14ac:dyDescent="0.2">
      <c r="A4" s="4" t="s">
        <v>134</v>
      </c>
      <c r="B4" s="8"/>
      <c r="C4" s="8"/>
      <c r="D4" s="3"/>
      <c r="E4" s="3"/>
      <c r="F4" s="3"/>
      <c r="G4" s="3"/>
      <c r="H4" s="38"/>
    </row>
    <row r="5" spans="1:10" s="4" customFormat="1" ht="18" customHeight="1" x14ac:dyDescent="0.2">
      <c r="A5" s="4" t="str">
        <f>'Buvn..koptame 1.k.'!A4</f>
        <v>Būves adrese: Baznīcas ielā 30, Kuldīgā</v>
      </c>
      <c r="B5" s="8"/>
      <c r="C5" s="8"/>
      <c r="D5" s="3"/>
      <c r="E5" s="3"/>
      <c r="F5" s="3"/>
      <c r="G5" s="3"/>
      <c r="H5" s="38"/>
    </row>
    <row r="6" spans="1:10" s="4" customFormat="1" ht="18" customHeight="1" x14ac:dyDescent="0.2">
      <c r="A6" s="7"/>
      <c r="B6" s="6"/>
      <c r="C6" s="6"/>
      <c r="D6" s="3"/>
      <c r="E6" s="3"/>
      <c r="F6" s="3"/>
      <c r="G6" s="3"/>
      <c r="H6" s="38"/>
    </row>
    <row r="7" spans="1:10" s="4" customFormat="1" ht="18" customHeight="1" x14ac:dyDescent="0.2">
      <c r="B7" s="8"/>
      <c r="C7" s="8"/>
      <c r="D7" s="7" t="s">
        <v>11</v>
      </c>
      <c r="E7" s="3"/>
      <c r="F7" s="3"/>
      <c r="G7" s="3"/>
      <c r="H7" s="40">
        <f>H18</f>
        <v>0</v>
      </c>
    </row>
    <row r="8" spans="1:10" s="4" customFormat="1" ht="18" customHeight="1" x14ac:dyDescent="0.2">
      <c r="A8" s="9"/>
      <c r="B8" s="8"/>
      <c r="C8" s="8"/>
      <c r="D8" s="7" t="s">
        <v>40</v>
      </c>
      <c r="E8" s="3"/>
      <c r="F8" s="41"/>
      <c r="G8" s="41"/>
      <c r="H8" s="42">
        <f>D23</f>
        <v>0</v>
      </c>
    </row>
    <row r="9" spans="1:10" s="4" customFormat="1" ht="18" customHeight="1" x14ac:dyDescent="0.2">
      <c r="A9" s="9"/>
      <c r="B9" s="8"/>
      <c r="C9" s="8"/>
      <c r="D9" s="7" t="s">
        <v>59</v>
      </c>
      <c r="E9" s="3"/>
      <c r="F9" s="41"/>
      <c r="G9" s="3"/>
      <c r="H9" s="43"/>
    </row>
    <row r="10" spans="1:10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8"/>
    </row>
    <row r="11" spans="1:10" ht="12.75" customHeight="1" x14ac:dyDescent="0.2">
      <c r="A11" s="195" t="s">
        <v>14</v>
      </c>
      <c r="B11" s="195" t="s">
        <v>20</v>
      </c>
      <c r="C11" s="195" t="s">
        <v>21</v>
      </c>
      <c r="D11" s="198" t="s">
        <v>41</v>
      </c>
      <c r="E11" s="202" t="s">
        <v>22</v>
      </c>
      <c r="F11" s="203"/>
      <c r="G11" s="203"/>
      <c r="H11" s="211" t="s">
        <v>16</v>
      </c>
    </row>
    <row r="12" spans="1:10" s="13" customFormat="1" ht="12.75" customHeight="1" x14ac:dyDescent="0.2">
      <c r="A12" s="196"/>
      <c r="B12" s="196"/>
      <c r="C12" s="196"/>
      <c r="D12" s="199"/>
      <c r="E12" s="205"/>
      <c r="F12" s="206"/>
      <c r="G12" s="206"/>
      <c r="H12" s="212"/>
    </row>
    <row r="13" spans="1:10" s="13" customFormat="1" ht="23.25" thickBot="1" x14ac:dyDescent="0.25">
      <c r="A13" s="197"/>
      <c r="B13" s="197"/>
      <c r="C13" s="197"/>
      <c r="D13" s="200"/>
      <c r="E13" s="44" t="s">
        <v>42</v>
      </c>
      <c r="F13" s="44" t="s">
        <v>43</v>
      </c>
      <c r="G13" s="45" t="s">
        <v>44</v>
      </c>
      <c r="H13" s="213"/>
    </row>
    <row r="14" spans="1:10" s="17" customFormat="1" ht="25.5" x14ac:dyDescent="0.2">
      <c r="A14" s="57">
        <v>1</v>
      </c>
      <c r="B14" s="46" t="s">
        <v>161</v>
      </c>
      <c r="C14" s="20" t="s">
        <v>82</v>
      </c>
      <c r="D14" s="16">
        <f>'Lok.1-2-1'!P25</f>
        <v>0</v>
      </c>
      <c r="E14" s="16">
        <f>'Lok.1-2-1'!M25</f>
        <v>0</v>
      </c>
      <c r="F14" s="16">
        <f>'Lok.1-2-1'!N25</f>
        <v>0</v>
      </c>
      <c r="G14" s="16">
        <f>'Lok.1-2-1'!O25</f>
        <v>0</v>
      </c>
      <c r="H14" s="48">
        <f>'Lok.1-2-1'!L23</f>
        <v>0</v>
      </c>
      <c r="J14" s="21"/>
    </row>
    <row r="15" spans="1:10" s="17" customFormat="1" ht="25.5" x14ac:dyDescent="0.2">
      <c r="A15" s="57">
        <v>2</v>
      </c>
      <c r="B15" s="46" t="s">
        <v>162</v>
      </c>
      <c r="C15" s="20" t="s">
        <v>378</v>
      </c>
      <c r="D15" s="16">
        <f>'Lok.1-2-2'!P84</f>
        <v>0</v>
      </c>
      <c r="E15" s="16">
        <f>'Lok.1-2-2'!M84</f>
        <v>0</v>
      </c>
      <c r="F15" s="16">
        <f>'Lok.1-2-2'!N84</f>
        <v>0</v>
      </c>
      <c r="G15" s="47">
        <f>'Lok.1-2-2'!O84</f>
        <v>0</v>
      </c>
      <c r="H15" s="48">
        <f>'Lok.1-2-2'!L82</f>
        <v>0</v>
      </c>
      <c r="J15" s="21"/>
    </row>
    <row r="16" spans="1:10" s="17" customFormat="1" x14ac:dyDescent="0.2">
      <c r="A16" s="19">
        <v>3</v>
      </c>
      <c r="B16" s="56" t="s">
        <v>163</v>
      </c>
      <c r="C16" s="20" t="s">
        <v>91</v>
      </c>
      <c r="D16" s="16">
        <f>'Lok.1-2-3'!P36</f>
        <v>0</v>
      </c>
      <c r="E16" s="16">
        <f>'Lok.1-2-3'!M36</f>
        <v>0</v>
      </c>
      <c r="F16" s="16">
        <f>'Lok.1-2-3'!N36</f>
        <v>0</v>
      </c>
      <c r="G16" s="47">
        <f>'Lok.1-2-3'!O36</f>
        <v>0</v>
      </c>
      <c r="H16" s="48">
        <f>'Lok.1-2-3'!L34</f>
        <v>0</v>
      </c>
    </row>
    <row r="17" spans="1:8" s="17" customFormat="1" ht="13.5" thickBot="1" x14ac:dyDescent="0.25">
      <c r="A17" s="57">
        <v>4</v>
      </c>
      <c r="B17" s="46" t="s">
        <v>164</v>
      </c>
      <c r="C17" s="20" t="s">
        <v>138</v>
      </c>
      <c r="D17" s="16">
        <f>'Lok.1-2-4'!P40</f>
        <v>0</v>
      </c>
      <c r="E17" s="16">
        <f>'Lok.1-2-4'!M40</f>
        <v>0</v>
      </c>
      <c r="F17" s="16">
        <f>'Lok.1-2-4'!N40</f>
        <v>0</v>
      </c>
      <c r="G17" s="47">
        <f>'Lok.1-2-4'!O40</f>
        <v>0</v>
      </c>
      <c r="H17" s="48">
        <f>'Lok.1-2-4'!L38</f>
        <v>0</v>
      </c>
    </row>
    <row r="18" spans="1:8" s="17" customFormat="1" ht="18" customHeight="1" thickBot="1" x14ac:dyDescent="0.25">
      <c r="A18" s="58"/>
      <c r="B18" s="59"/>
      <c r="C18" s="60" t="s">
        <v>10</v>
      </c>
      <c r="D18" s="61">
        <f>SUM(D14:D17)</f>
        <v>0</v>
      </c>
      <c r="E18" s="61">
        <f>SUM(E14:E17)</f>
        <v>0</v>
      </c>
      <c r="F18" s="61">
        <f>SUM(F14:F17)</f>
        <v>0</v>
      </c>
      <c r="G18" s="61">
        <f>SUM(G14:G17)</f>
        <v>0</v>
      </c>
      <c r="H18" s="61">
        <f>SUM(H14:H17)</f>
        <v>0</v>
      </c>
    </row>
    <row r="19" spans="1:8" ht="18" customHeight="1" x14ac:dyDescent="0.2">
      <c r="A19" s="25"/>
      <c r="B19" s="25"/>
      <c r="C19" s="26" t="s">
        <v>132</v>
      </c>
      <c r="D19" s="116">
        <f>ROUND(D18*0,2)</f>
        <v>0</v>
      </c>
      <c r="E19" s="62"/>
      <c r="F19" s="63"/>
      <c r="G19" s="64"/>
      <c r="H19" s="65"/>
    </row>
    <row r="20" spans="1:8" ht="21" customHeight="1" x14ac:dyDescent="0.2">
      <c r="A20" s="25"/>
      <c r="B20" s="25"/>
      <c r="C20" s="26" t="s">
        <v>111</v>
      </c>
      <c r="D20" s="137">
        <f>ROUND(D19*0,2)</f>
        <v>0</v>
      </c>
      <c r="E20" s="66"/>
      <c r="F20" s="66"/>
      <c r="G20" s="66"/>
      <c r="H20" s="67"/>
    </row>
    <row r="21" spans="1:8" ht="18" customHeight="1" x14ac:dyDescent="0.2">
      <c r="A21" s="25"/>
      <c r="B21" s="25"/>
      <c r="C21" s="26" t="s">
        <v>133</v>
      </c>
      <c r="D21" s="138">
        <f>ROUND(D18*0,2)</f>
        <v>0</v>
      </c>
      <c r="E21" s="68"/>
      <c r="F21" s="69"/>
      <c r="G21" s="66"/>
      <c r="H21" s="65"/>
    </row>
    <row r="22" spans="1:8" ht="18" customHeight="1" thickBot="1" x14ac:dyDescent="0.25">
      <c r="A22" s="25"/>
      <c r="B22" s="25"/>
      <c r="C22" s="26" t="s">
        <v>45</v>
      </c>
      <c r="D22" s="31">
        <f>ROUND(E18*0.2359,2)</f>
        <v>0</v>
      </c>
      <c r="E22" s="68"/>
      <c r="F22" s="69"/>
      <c r="G22" s="66"/>
      <c r="H22" s="65"/>
    </row>
    <row r="23" spans="1:8" ht="21" customHeight="1" thickBot="1" x14ac:dyDescent="0.25">
      <c r="A23" s="25"/>
      <c r="B23" s="25"/>
      <c r="C23" s="27" t="s">
        <v>23</v>
      </c>
      <c r="D23" s="32">
        <f>D22+D21+D19+D18</f>
        <v>0</v>
      </c>
      <c r="E23" s="70"/>
      <c r="F23" s="66"/>
      <c r="G23" s="66"/>
      <c r="H23" s="67"/>
    </row>
    <row r="25" spans="1:8" ht="14.25" x14ac:dyDescent="0.2">
      <c r="A25" s="33" t="s">
        <v>12</v>
      </c>
      <c r="B25" s="71"/>
      <c r="C25" s="34" t="s">
        <v>112</v>
      </c>
      <c r="D25" s="33"/>
      <c r="E25" s="33" t="s">
        <v>19</v>
      </c>
    </row>
    <row r="26" spans="1:8" ht="14.25" x14ac:dyDescent="0.2">
      <c r="A26" s="8"/>
      <c r="C26" s="34" t="s">
        <v>113</v>
      </c>
      <c r="D26" s="12"/>
      <c r="E26" s="12"/>
      <c r="F26" s="12"/>
      <c r="G26" s="12"/>
      <c r="H26" s="12"/>
    </row>
    <row r="27" spans="1:8" ht="14.25" x14ac:dyDescent="0.2">
      <c r="A27" s="35"/>
      <c r="B27" s="35"/>
      <c r="D27" s="12"/>
      <c r="E27" s="12"/>
      <c r="F27" s="12"/>
      <c r="G27" s="12"/>
      <c r="H27" s="12"/>
    </row>
  </sheetData>
  <mergeCells count="6">
    <mergeCell ref="H11:H13"/>
    <mergeCell ref="A11:A13"/>
    <mergeCell ref="B11:B13"/>
    <mergeCell ref="C11:C13"/>
    <mergeCell ref="D11:D13"/>
    <mergeCell ref="E11:G12"/>
  </mergeCells>
  <phoneticPr fontId="26" type="noConversion"/>
  <pageMargins left="0.75000000000000011" right="0.75000000000000011" top="1" bottom="1" header="0.5" footer="0.5"/>
  <pageSetup paperSize="9" scale="88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  <pageSetUpPr fitToPage="1"/>
  </sheetPr>
  <dimension ref="A1:P29"/>
  <sheetViews>
    <sheetView topLeftCell="A7" workbookViewId="0">
      <selection activeCell="G25" sqref="G25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28515625" style="36" bestFit="1" customWidth="1"/>
    <col min="12" max="12" width="10.42578125" style="36" customWidth="1"/>
    <col min="13" max="14" width="10.28515625" style="36" bestFit="1" customWidth="1"/>
    <col min="15" max="15" width="11.140625" style="36" bestFit="1" customWidth="1"/>
    <col min="16" max="16" width="10.28515625" style="36" bestFit="1" customWidth="1"/>
    <col min="17" max="16384" width="9.140625" style="12"/>
  </cols>
  <sheetData>
    <row r="1" spans="1:16" s="4" customFormat="1" ht="18" x14ac:dyDescent="0.2">
      <c r="A1" s="1"/>
      <c r="B1" s="8"/>
      <c r="C1" s="1" t="s">
        <v>165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x14ac:dyDescent="0.2">
      <c r="A2" s="1" t="s">
        <v>82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5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5" x14ac:dyDescent="0.2">
      <c r="A4" s="4" t="str">
        <f>'Obj.1-2'!A4</f>
        <v>Objekta nosaukums: Inženierkomunikāciju ārējie tīkli un teritorijas sakārtošana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5" x14ac:dyDescent="0.2">
      <c r="A5" s="4" t="str">
        <f>'Lok.1-0'!A4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5" x14ac:dyDescent="0.2">
      <c r="A6" s="7">
        <f>'Lok.1-0'!A5</f>
        <v>0</v>
      </c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5" x14ac:dyDescent="0.2">
      <c r="A7" s="4" t="s">
        <v>77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40</v>
      </c>
      <c r="M8" s="3"/>
      <c r="N8" s="41"/>
      <c r="O8" s="73">
        <f>P25</f>
        <v>0</v>
      </c>
      <c r="P8" s="3"/>
    </row>
    <row r="9" spans="1:16" s="4" customFormat="1" ht="18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16" s="4" customFormat="1" ht="15.75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s="195" t="s">
        <v>14</v>
      </c>
      <c r="B11" s="195" t="s">
        <v>9</v>
      </c>
      <c r="C11" s="195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16" s="13" customFormat="1" ht="10.5" x14ac:dyDescent="0.2">
      <c r="A12" s="196"/>
      <c r="B12" s="196"/>
      <c r="C12" s="196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16" s="13" customFormat="1" ht="34.5" thickBot="1" x14ac:dyDescent="0.25">
      <c r="A13" s="197"/>
      <c r="B13" s="197"/>
      <c r="C13" s="197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118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16" s="51" customFormat="1" ht="18" customHeight="1" x14ac:dyDescent="0.2">
      <c r="A14" s="19"/>
      <c r="B14" s="20"/>
      <c r="C14" s="94" t="s">
        <v>80</v>
      </c>
      <c r="D14" s="77"/>
      <c r="E14" s="78"/>
      <c r="F14" s="16"/>
      <c r="G14" s="16"/>
      <c r="H14" s="16"/>
      <c r="I14" s="16"/>
      <c r="J14" s="16"/>
      <c r="K14" s="79"/>
      <c r="L14" s="16"/>
      <c r="M14" s="16"/>
      <c r="N14" s="16"/>
      <c r="O14" s="16"/>
      <c r="P14" s="80"/>
    </row>
    <row r="15" spans="1:16" s="51" customFormat="1" ht="18" customHeight="1" x14ac:dyDescent="0.2">
      <c r="A15" s="19">
        <v>1</v>
      </c>
      <c r="B15" s="93"/>
      <c r="C15" s="20" t="s">
        <v>171</v>
      </c>
      <c r="D15" s="77" t="s">
        <v>30</v>
      </c>
      <c r="E15" s="97">
        <v>2</v>
      </c>
      <c r="F15" s="16"/>
      <c r="G15" s="16"/>
      <c r="H15" s="16">
        <f>ROUND(F15*G15,2)</f>
        <v>0</v>
      </c>
      <c r="I15" s="16"/>
      <c r="J15" s="16"/>
      <c r="K15" s="79">
        <f>J15+I15+H15</f>
        <v>0</v>
      </c>
      <c r="L15" s="16">
        <f>ROUND(E15*F15,2)</f>
        <v>0</v>
      </c>
      <c r="M15" s="16">
        <f>ROUND(H15*E15,2)</f>
        <v>0</v>
      </c>
      <c r="N15" s="16"/>
      <c r="O15" s="16">
        <f>ROUND(J15*E15,2)</f>
        <v>0</v>
      </c>
      <c r="P15" s="80">
        <f>M15+N15+O15</f>
        <v>0</v>
      </c>
    </row>
    <row r="16" spans="1:16" s="51" customFormat="1" ht="89.25" x14ac:dyDescent="0.2">
      <c r="A16" s="19">
        <v>2</v>
      </c>
      <c r="B16" s="93"/>
      <c r="C16" s="20" t="s">
        <v>752</v>
      </c>
      <c r="D16" s="77" t="s">
        <v>29</v>
      </c>
      <c r="E16" s="77">
        <f>0.3*(130-15+30)</f>
        <v>43.5</v>
      </c>
      <c r="F16" s="16"/>
      <c r="G16" s="16"/>
      <c r="H16" s="16">
        <f>ROUND(F16*G16,2)</f>
        <v>0</v>
      </c>
      <c r="I16" s="16"/>
      <c r="J16" s="16"/>
      <c r="K16" s="79">
        <f>J16+I16+H16</f>
        <v>0</v>
      </c>
      <c r="L16" s="16">
        <f>ROUND(E16*F16,2)</f>
        <v>0</v>
      </c>
      <c r="M16" s="16">
        <f>ROUND(H16*E16,2)</f>
        <v>0</v>
      </c>
      <c r="N16" s="16"/>
      <c r="O16" s="16">
        <f>ROUND(J16*E16,2)</f>
        <v>0</v>
      </c>
      <c r="P16" s="80">
        <f>M16+N16+O16</f>
        <v>0</v>
      </c>
    </row>
    <row r="17" spans="1:16" s="51" customFormat="1" ht="18" customHeight="1" x14ac:dyDescent="0.2">
      <c r="A17" s="19"/>
      <c r="B17" s="93"/>
      <c r="C17" s="94" t="s">
        <v>123</v>
      </c>
      <c r="D17" s="77"/>
      <c r="E17" s="106"/>
      <c r="F17" s="16"/>
      <c r="G17" s="16"/>
      <c r="H17" s="16"/>
      <c r="I17" s="16"/>
      <c r="J17" s="16"/>
      <c r="K17" s="79"/>
      <c r="L17" s="16"/>
      <c r="M17" s="16"/>
      <c r="N17" s="16"/>
      <c r="O17" s="16"/>
      <c r="P17" s="80"/>
    </row>
    <row r="18" spans="1:16" s="51" customFormat="1" ht="63.75" x14ac:dyDescent="0.2">
      <c r="A18" s="19">
        <v>3</v>
      </c>
      <c r="B18" s="93"/>
      <c r="C18" s="20" t="s">
        <v>178</v>
      </c>
      <c r="D18" s="77" t="s">
        <v>31</v>
      </c>
      <c r="E18" s="95">
        <f>1.5*15+0.7*1.5</f>
        <v>23.6</v>
      </c>
      <c r="F18" s="16"/>
      <c r="G18" s="16"/>
      <c r="H18" s="16">
        <f>ROUND(F18*G18,2)</f>
        <v>0</v>
      </c>
      <c r="I18" s="16"/>
      <c r="J18" s="16"/>
      <c r="K18" s="79">
        <f>J18+I18+H18</f>
        <v>0</v>
      </c>
      <c r="L18" s="16">
        <f>ROUND(E18*F18,2)</f>
        <v>0</v>
      </c>
      <c r="M18" s="16">
        <f>ROUND(H18*E18,2)</f>
        <v>0</v>
      </c>
      <c r="N18" s="16"/>
      <c r="O18" s="16">
        <f>ROUND(J18*E18,2)</f>
        <v>0</v>
      </c>
      <c r="P18" s="80">
        <f>M18+N18+O18</f>
        <v>0</v>
      </c>
    </row>
    <row r="19" spans="1:16" s="51" customFormat="1" ht="38.25" x14ac:dyDescent="0.2">
      <c r="A19" s="19">
        <v>4</v>
      </c>
      <c r="B19" s="93"/>
      <c r="C19" s="20" t="s">
        <v>81</v>
      </c>
      <c r="D19" s="77" t="s">
        <v>31</v>
      </c>
      <c r="E19" s="97">
        <v>24</v>
      </c>
      <c r="F19" s="16"/>
      <c r="G19" s="16"/>
      <c r="H19" s="16">
        <f>ROUND(F19*G19,2)</f>
        <v>0</v>
      </c>
      <c r="I19" s="16"/>
      <c r="J19" s="16"/>
      <c r="K19" s="79">
        <f>J19+I19+H19</f>
        <v>0</v>
      </c>
      <c r="L19" s="16">
        <f>ROUND(E19*F19,2)</f>
        <v>0</v>
      </c>
      <c r="M19" s="16">
        <f>ROUND(H19*E19,2)</f>
        <v>0</v>
      </c>
      <c r="N19" s="16"/>
      <c r="O19" s="16">
        <f>ROUND(J19*E19,2)</f>
        <v>0</v>
      </c>
      <c r="P19" s="80">
        <f>M19+N19+O19</f>
        <v>0</v>
      </c>
    </row>
    <row r="20" spans="1:16" s="51" customFormat="1" ht="18" customHeight="1" x14ac:dyDescent="0.2">
      <c r="A20" s="19"/>
      <c r="B20" s="93"/>
      <c r="C20" s="134" t="s">
        <v>51</v>
      </c>
      <c r="D20" s="77"/>
      <c r="E20" s="95"/>
      <c r="F20" s="16"/>
      <c r="G20" s="16"/>
      <c r="H20" s="16"/>
      <c r="I20" s="16"/>
      <c r="J20" s="16"/>
      <c r="K20" s="79"/>
      <c r="L20" s="16"/>
      <c r="M20" s="16"/>
      <c r="N20" s="16"/>
      <c r="O20" s="16"/>
      <c r="P20" s="80"/>
    </row>
    <row r="21" spans="1:16" s="17" customFormat="1" ht="51" x14ac:dyDescent="0.2">
      <c r="A21" s="49">
        <v>5</v>
      </c>
      <c r="B21" s="115"/>
      <c r="C21" s="20" t="s">
        <v>79</v>
      </c>
      <c r="D21" s="77" t="s">
        <v>34</v>
      </c>
      <c r="E21" s="95">
        <v>1</v>
      </c>
      <c r="F21" s="16"/>
      <c r="G21" s="16"/>
      <c r="H21" s="16">
        <f>ROUND(F21*G21,2)</f>
        <v>0</v>
      </c>
      <c r="I21" s="16"/>
      <c r="J21" s="16"/>
      <c r="K21" s="79">
        <f>J21+I21+H21</f>
        <v>0</v>
      </c>
      <c r="L21" s="16">
        <f>ROUND(E21*F21,2)</f>
        <v>0</v>
      </c>
      <c r="M21" s="16">
        <f>ROUND(H21*E21,2)</f>
        <v>0</v>
      </c>
      <c r="N21" s="16">
        <f>ROUND(E21*I21,2)</f>
        <v>0</v>
      </c>
      <c r="O21" s="16">
        <f>ROUND(J21*E21,2)</f>
        <v>0</v>
      </c>
      <c r="P21" s="80">
        <f>M21+N21+O21</f>
        <v>0</v>
      </c>
    </row>
    <row r="22" spans="1:16" s="51" customFormat="1" ht="13.5" thickBot="1" x14ac:dyDescent="0.25">
      <c r="A22" s="19"/>
      <c r="B22" s="93"/>
      <c r="C22" s="20"/>
      <c r="D22" s="77"/>
      <c r="E22" s="95"/>
      <c r="F22" s="16"/>
      <c r="G22" s="16"/>
      <c r="H22" s="16"/>
      <c r="I22" s="16"/>
      <c r="J22" s="16"/>
      <c r="K22" s="79"/>
      <c r="L22" s="16"/>
      <c r="M22" s="16"/>
      <c r="N22" s="16"/>
      <c r="O22" s="16"/>
      <c r="P22" s="80"/>
    </row>
    <row r="23" spans="1:16" s="17" customFormat="1" ht="18" customHeight="1" thickBot="1" x14ac:dyDescent="0.25">
      <c r="A23" s="58"/>
      <c r="B23" s="60"/>
      <c r="C23" s="60" t="s">
        <v>10</v>
      </c>
      <c r="D23" s="81"/>
      <c r="E23" s="82"/>
      <c r="F23" s="61"/>
      <c r="G23" s="61"/>
      <c r="H23" s="61"/>
      <c r="I23" s="61"/>
      <c r="J23" s="61"/>
      <c r="K23" s="61"/>
      <c r="L23" s="61">
        <f>SUM(L14:L22)</f>
        <v>0</v>
      </c>
      <c r="M23" s="61">
        <f>SUM(M14:M22)</f>
        <v>0</v>
      </c>
      <c r="N23" s="61">
        <f>SUM(N14:N22)</f>
        <v>0</v>
      </c>
      <c r="O23" s="61">
        <f>SUM(O14:O22)</f>
        <v>0</v>
      </c>
      <c r="P23" s="96">
        <f>SUM(P14:P22)</f>
        <v>0</v>
      </c>
    </row>
    <row r="24" spans="1:16" ht="18" customHeight="1" thickBot="1" x14ac:dyDescent="0.25">
      <c r="A24" s="25"/>
      <c r="B24" s="25"/>
      <c r="C24" s="25"/>
      <c r="D24" s="83"/>
      <c r="E24" s="83"/>
      <c r="F24" s="83"/>
      <c r="G24" s="83"/>
      <c r="H24" s="83"/>
      <c r="I24" s="83"/>
      <c r="J24" s="26"/>
      <c r="K24" s="26" t="s">
        <v>76</v>
      </c>
      <c r="L24" s="139"/>
      <c r="M24" s="84"/>
      <c r="N24" s="16">
        <f>ROUND(N23*0,2)</f>
        <v>0</v>
      </c>
      <c r="O24" s="85"/>
      <c r="P24" s="85"/>
    </row>
    <row r="25" spans="1:16" ht="21" customHeight="1" thickBot="1" x14ac:dyDescent="0.25">
      <c r="A25" s="25"/>
      <c r="B25" s="25"/>
      <c r="C25" s="25"/>
      <c r="D25" s="83"/>
      <c r="E25" s="83"/>
      <c r="F25" s="83"/>
      <c r="G25" s="83"/>
      <c r="H25" s="83"/>
      <c r="I25" s="83"/>
      <c r="J25" s="27"/>
      <c r="K25" s="27"/>
      <c r="L25" s="27" t="s">
        <v>18</v>
      </c>
      <c r="M25" s="86">
        <f>M24+M23</f>
        <v>0</v>
      </c>
      <c r="N25" s="86">
        <f>N24+N23</f>
        <v>0</v>
      </c>
      <c r="O25" s="86">
        <f>O24+O23</f>
        <v>0</v>
      </c>
      <c r="P25" s="86">
        <f>SUM(M25:O25)</f>
        <v>0</v>
      </c>
    </row>
    <row r="27" spans="1:16" ht="14.25" x14ac:dyDescent="0.2">
      <c r="B27" s="71" t="s">
        <v>12</v>
      </c>
      <c r="C27" s="71"/>
      <c r="D27" s="33" t="s">
        <v>74</v>
      </c>
      <c r="G27" s="33"/>
      <c r="H27" s="33" t="s">
        <v>19</v>
      </c>
      <c r="I27" s="33"/>
      <c r="J27" s="33"/>
      <c r="K27" s="33"/>
      <c r="M27" s="33"/>
    </row>
    <row r="28" spans="1:16" ht="14.25" x14ac:dyDescent="0.2">
      <c r="A28" s="12"/>
      <c r="D28" s="35" t="s">
        <v>75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14.25" x14ac:dyDescent="0.2">
      <c r="A29" s="12"/>
      <c r="B29" s="3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</sheetData>
  <mergeCells count="7">
    <mergeCell ref="L11:P12"/>
    <mergeCell ref="A11:A13"/>
    <mergeCell ref="B11:B13"/>
    <mergeCell ref="C11:C13"/>
    <mergeCell ref="D11:D13"/>
    <mergeCell ref="E11:E13"/>
    <mergeCell ref="F11:K12"/>
  </mergeCells>
  <phoneticPr fontId="26" type="noConversion"/>
  <pageMargins left="0.75000000000000011" right="0.75000000000000011" top="1" bottom="1" header="0.5" footer="0.5"/>
  <pageSetup paperSize="9" scale="72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  <pageSetUpPr fitToPage="1"/>
  </sheetPr>
  <dimension ref="A1:Q88"/>
  <sheetViews>
    <sheetView topLeftCell="A79" workbookViewId="0">
      <selection activeCell="G84" sqref="G84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140625" style="36"/>
    <col min="12" max="12" width="10.42578125" style="36" customWidth="1"/>
    <col min="13" max="13" width="10.140625" style="36" bestFit="1" customWidth="1"/>
    <col min="14" max="16" width="11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166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378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'Obj.1-2'!A4</f>
        <v>Objekta nosaukums: Inženierkomunikāciju ārējie tīkli un teritorijas sakārtošana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'Lok.1-0'!A4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>
        <f>'Lok.1-0'!A5</f>
        <v>0</v>
      </c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94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40</v>
      </c>
      <c r="M8" s="3"/>
      <c r="N8" s="41"/>
      <c r="O8" s="73">
        <f>P84</f>
        <v>0</v>
      </c>
      <c r="P8" s="3"/>
    </row>
    <row r="9" spans="1:16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95" t="s">
        <v>14</v>
      </c>
      <c r="B11" s="195" t="s">
        <v>9</v>
      </c>
      <c r="C11" s="195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16" s="13" customFormat="1" ht="12.75" customHeight="1" x14ac:dyDescent="0.2">
      <c r="A12" s="196"/>
      <c r="B12" s="196"/>
      <c r="C12" s="196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16" s="13" customFormat="1" ht="34.5" thickBot="1" x14ac:dyDescent="0.25">
      <c r="A13" s="197"/>
      <c r="B13" s="197"/>
      <c r="C13" s="197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117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16" s="51" customFormat="1" ht="18" customHeight="1" x14ac:dyDescent="0.2">
      <c r="A14" s="19"/>
      <c r="B14" s="93"/>
      <c r="C14" s="94" t="s">
        <v>95</v>
      </c>
      <c r="D14" s="77"/>
      <c r="E14" s="78"/>
      <c r="F14" s="16"/>
      <c r="G14" s="16"/>
      <c r="H14" s="16"/>
      <c r="I14" s="16"/>
      <c r="J14" s="88"/>
      <c r="K14" s="88"/>
      <c r="L14" s="16"/>
      <c r="M14" s="16"/>
      <c r="N14" s="16"/>
      <c r="O14" s="16"/>
      <c r="P14" s="80"/>
    </row>
    <row r="15" spans="1:16" s="51" customFormat="1" ht="38.25" x14ac:dyDescent="0.2">
      <c r="A15" s="19">
        <v>1</v>
      </c>
      <c r="B15" s="56"/>
      <c r="C15" s="20" t="s">
        <v>379</v>
      </c>
      <c r="D15" s="77" t="s">
        <v>34</v>
      </c>
      <c r="E15" s="97">
        <v>1</v>
      </c>
      <c r="F15" s="16"/>
      <c r="G15" s="16"/>
      <c r="H15" s="16">
        <f>ROUND(F15*G15,2)</f>
        <v>0</v>
      </c>
      <c r="I15" s="16"/>
      <c r="J15" s="16"/>
      <c r="K15" s="79">
        <f>J15+I15+H15</f>
        <v>0</v>
      </c>
      <c r="L15" s="16">
        <f>ROUND(E15*F15,2)</f>
        <v>0</v>
      </c>
      <c r="M15" s="16">
        <f>ROUND(H15*E15,2)</f>
        <v>0</v>
      </c>
      <c r="N15" s="16"/>
      <c r="O15" s="16">
        <f>ROUND(J15*E15,2)</f>
        <v>0</v>
      </c>
      <c r="P15" s="80">
        <f>M15+N15+O15</f>
        <v>0</v>
      </c>
    </row>
    <row r="16" spans="1:16" s="51" customFormat="1" ht="25.5" x14ac:dyDescent="0.2">
      <c r="A16" s="19"/>
      <c r="B16" s="56"/>
      <c r="C16" s="94" t="s">
        <v>388</v>
      </c>
      <c r="D16" s="77"/>
      <c r="E16" s="78"/>
      <c r="F16" s="16"/>
      <c r="G16" s="16"/>
      <c r="H16" s="16"/>
      <c r="I16" s="16"/>
      <c r="J16" s="16"/>
      <c r="K16" s="79"/>
      <c r="L16" s="16"/>
      <c r="M16" s="16"/>
      <c r="N16" s="16"/>
      <c r="O16" s="16"/>
      <c r="P16" s="80"/>
    </row>
    <row r="17" spans="1:16" s="51" customFormat="1" ht="127.5" x14ac:dyDescent="0.2">
      <c r="A17" s="19">
        <v>2</v>
      </c>
      <c r="B17" s="56"/>
      <c r="C17" s="20" t="s">
        <v>754</v>
      </c>
      <c r="D17" s="77" t="s">
        <v>29</v>
      </c>
      <c r="E17" s="95">
        <v>68</v>
      </c>
      <c r="F17" s="16"/>
      <c r="G17" s="16"/>
      <c r="H17" s="16">
        <f>ROUND(F17*G17,2)</f>
        <v>0</v>
      </c>
      <c r="I17" s="16"/>
      <c r="J17" s="16"/>
      <c r="K17" s="79">
        <f t="shared" ref="K17:K23" si="0">J17+I17+H17</f>
        <v>0</v>
      </c>
      <c r="L17" s="16">
        <f>ROUND(E17*F17,2)</f>
        <v>0</v>
      </c>
      <c r="M17" s="16">
        <f>ROUND(H17*E17,2)</f>
        <v>0</v>
      </c>
      <c r="N17" s="16"/>
      <c r="O17" s="16">
        <f>ROUND(J17*E17,2)</f>
        <v>0</v>
      </c>
      <c r="P17" s="80">
        <f t="shared" ref="P17:P23" si="1">M17+N17+O17</f>
        <v>0</v>
      </c>
    </row>
    <row r="18" spans="1:16" s="51" customFormat="1" ht="38.25" x14ac:dyDescent="0.2">
      <c r="A18" s="19">
        <v>3</v>
      </c>
      <c r="B18" s="56"/>
      <c r="C18" s="20" t="s">
        <v>380</v>
      </c>
      <c r="D18" s="77" t="s">
        <v>31</v>
      </c>
      <c r="E18" s="95">
        <v>61.1</v>
      </c>
      <c r="F18" s="16"/>
      <c r="G18" s="16"/>
      <c r="H18" s="16">
        <f>ROUND(F18*G18,2)</f>
        <v>0</v>
      </c>
      <c r="I18" s="16"/>
      <c r="J18" s="16"/>
      <c r="K18" s="79">
        <f t="shared" si="0"/>
        <v>0</v>
      </c>
      <c r="L18" s="16">
        <f>ROUND(E18*F18,2)</f>
        <v>0</v>
      </c>
      <c r="M18" s="16">
        <f>ROUND(H18*E18,2)</f>
        <v>0</v>
      </c>
      <c r="N18" s="16"/>
      <c r="O18" s="16">
        <f>ROUND(J18*E18,2)</f>
        <v>0</v>
      </c>
      <c r="P18" s="80">
        <f t="shared" si="1"/>
        <v>0</v>
      </c>
    </row>
    <row r="19" spans="1:16" s="51" customFormat="1" ht="18" customHeight="1" x14ac:dyDescent="0.2">
      <c r="A19" s="19"/>
      <c r="B19" s="93"/>
      <c r="C19" s="142" t="s">
        <v>125</v>
      </c>
      <c r="D19" s="77" t="s">
        <v>31</v>
      </c>
      <c r="E19" s="95">
        <v>61.1</v>
      </c>
      <c r="F19" s="16"/>
      <c r="G19" s="16"/>
      <c r="H19" s="16"/>
      <c r="I19" s="16"/>
      <c r="J19" s="16"/>
      <c r="K19" s="79">
        <f t="shared" si="0"/>
        <v>0</v>
      </c>
      <c r="L19" s="16"/>
      <c r="M19" s="16"/>
      <c r="N19" s="16">
        <f>ROUND(E19*I19,2)</f>
        <v>0</v>
      </c>
      <c r="O19" s="16"/>
      <c r="P19" s="80">
        <f t="shared" si="1"/>
        <v>0</v>
      </c>
    </row>
    <row r="20" spans="1:16" s="51" customFormat="1" ht="25.5" x14ac:dyDescent="0.2">
      <c r="A20" s="19">
        <v>4</v>
      </c>
      <c r="B20" s="93"/>
      <c r="C20" s="20" t="s">
        <v>381</v>
      </c>
      <c r="D20" s="77" t="s">
        <v>34</v>
      </c>
      <c r="E20" s="95">
        <v>1</v>
      </c>
      <c r="F20" s="16"/>
      <c r="G20" s="16"/>
      <c r="H20" s="16">
        <f>ROUND(F20*G20,2)</f>
        <v>0</v>
      </c>
      <c r="I20" s="16"/>
      <c r="J20" s="16"/>
      <c r="K20" s="79">
        <f t="shared" si="0"/>
        <v>0</v>
      </c>
      <c r="L20" s="16">
        <f>ROUND(E20*F20,2)</f>
        <v>0</v>
      </c>
      <c r="M20" s="16">
        <f>ROUND(H20*E20,2)</f>
        <v>0</v>
      </c>
      <c r="N20" s="16"/>
      <c r="O20" s="16">
        <f>ROUND(J20*E20,2)</f>
        <v>0</v>
      </c>
      <c r="P20" s="80">
        <f t="shared" si="1"/>
        <v>0</v>
      </c>
    </row>
    <row r="21" spans="1:16" s="51" customFormat="1" ht="38.25" x14ac:dyDescent="0.2">
      <c r="A21" s="19">
        <v>5</v>
      </c>
      <c r="B21" s="56"/>
      <c r="C21" s="20" t="s">
        <v>737</v>
      </c>
      <c r="D21" s="77" t="s">
        <v>31</v>
      </c>
      <c r="E21" s="95">
        <v>37</v>
      </c>
      <c r="F21" s="16"/>
      <c r="G21" s="16"/>
      <c r="H21" s="16">
        <f>ROUND(F21*G21,2)</f>
        <v>0</v>
      </c>
      <c r="I21" s="16"/>
      <c r="J21" s="16"/>
      <c r="K21" s="79">
        <f t="shared" si="0"/>
        <v>0</v>
      </c>
      <c r="L21" s="16">
        <f>ROUND(E21*F21,2)</f>
        <v>0</v>
      </c>
      <c r="M21" s="16">
        <f>ROUND(H21*E21,2)</f>
        <v>0</v>
      </c>
      <c r="N21" s="16"/>
      <c r="O21" s="16">
        <f>ROUND(J21*E21,2)</f>
        <v>0</v>
      </c>
      <c r="P21" s="80">
        <f t="shared" si="1"/>
        <v>0</v>
      </c>
    </row>
    <row r="22" spans="1:16" s="51" customFormat="1" ht="25.5" x14ac:dyDescent="0.2">
      <c r="A22" s="19">
        <v>6</v>
      </c>
      <c r="B22" s="56"/>
      <c r="C22" s="20" t="s">
        <v>383</v>
      </c>
      <c r="D22" s="77" t="s">
        <v>29</v>
      </c>
      <c r="E22" s="95">
        <v>6</v>
      </c>
      <c r="F22" s="16"/>
      <c r="G22" s="16"/>
      <c r="H22" s="16">
        <f>ROUND(F22*G22,2)</f>
        <v>0</v>
      </c>
      <c r="I22" s="16"/>
      <c r="J22" s="16"/>
      <c r="K22" s="79">
        <f t="shared" si="0"/>
        <v>0</v>
      </c>
      <c r="L22" s="16">
        <f>ROUND(E22*F22,2)</f>
        <v>0</v>
      </c>
      <c r="M22" s="16">
        <f>ROUND(H22*E22,2)</f>
        <v>0</v>
      </c>
      <c r="N22" s="16"/>
      <c r="O22" s="16">
        <f>ROUND(J22*E22,2)</f>
        <v>0</v>
      </c>
      <c r="P22" s="80">
        <f t="shared" si="1"/>
        <v>0</v>
      </c>
    </row>
    <row r="23" spans="1:16" s="51" customFormat="1" ht="18" customHeight="1" x14ac:dyDescent="0.2">
      <c r="A23" s="19"/>
      <c r="B23" s="93"/>
      <c r="C23" s="142" t="s">
        <v>181</v>
      </c>
      <c r="D23" s="77" t="s">
        <v>29</v>
      </c>
      <c r="E23" s="95">
        <v>6</v>
      </c>
      <c r="F23" s="16"/>
      <c r="G23" s="16"/>
      <c r="H23" s="16"/>
      <c r="I23" s="16"/>
      <c r="J23" s="16"/>
      <c r="K23" s="79">
        <f t="shared" si="0"/>
        <v>0</v>
      </c>
      <c r="L23" s="16">
        <f>ROUND(E23*F23,2)</f>
        <v>0</v>
      </c>
      <c r="M23" s="16"/>
      <c r="N23" s="16">
        <f>ROUND(E23*I23,2)</f>
        <v>0</v>
      </c>
      <c r="O23" s="16">
        <f>ROUND(J23*E23,2)</f>
        <v>0</v>
      </c>
      <c r="P23" s="80">
        <f t="shared" si="1"/>
        <v>0</v>
      </c>
    </row>
    <row r="24" spans="1:16" s="51" customFormat="1" ht="38.25" x14ac:dyDescent="0.2">
      <c r="A24" s="19">
        <v>7</v>
      </c>
      <c r="B24" s="56"/>
      <c r="C24" s="20" t="s">
        <v>382</v>
      </c>
      <c r="D24" s="77" t="s">
        <v>35</v>
      </c>
      <c r="E24" s="95">
        <v>35</v>
      </c>
      <c r="F24" s="16"/>
      <c r="G24" s="16"/>
      <c r="H24" s="16">
        <f>ROUND(F24*G24,2)</f>
        <v>0</v>
      </c>
      <c r="I24" s="16"/>
      <c r="J24" s="16"/>
      <c r="K24" s="79">
        <f t="shared" ref="K24:K38" si="2">J24+I24+H24</f>
        <v>0</v>
      </c>
      <c r="L24" s="16">
        <f>ROUND(E24*F24,2)</f>
        <v>0</v>
      </c>
      <c r="M24" s="16">
        <f>ROUND(H24*E24,2)</f>
        <v>0</v>
      </c>
      <c r="N24" s="16"/>
      <c r="O24" s="16">
        <f>ROUND(J24*E24,2)</f>
        <v>0</v>
      </c>
      <c r="P24" s="80">
        <f t="shared" ref="P24:P38" si="3">M24+N24+O24</f>
        <v>0</v>
      </c>
    </row>
    <row r="25" spans="1:16" s="51" customFormat="1" ht="25.5" x14ac:dyDescent="0.2">
      <c r="A25" s="19"/>
      <c r="B25" s="93"/>
      <c r="C25" s="142" t="s">
        <v>384</v>
      </c>
      <c r="D25" s="77" t="s">
        <v>35</v>
      </c>
      <c r="E25" s="95">
        <v>35</v>
      </c>
      <c r="F25" s="16"/>
      <c r="G25" s="16"/>
      <c r="H25" s="16"/>
      <c r="I25" s="16"/>
      <c r="J25" s="16"/>
      <c r="K25" s="79">
        <f t="shared" si="2"/>
        <v>0</v>
      </c>
      <c r="L25" s="16"/>
      <c r="M25" s="16"/>
      <c r="N25" s="16">
        <f>ROUND(E25*I25,2)</f>
        <v>0</v>
      </c>
      <c r="O25" s="16"/>
      <c r="P25" s="80">
        <f t="shared" si="3"/>
        <v>0</v>
      </c>
    </row>
    <row r="26" spans="1:16" s="51" customFormat="1" ht="18" customHeight="1" x14ac:dyDescent="0.2">
      <c r="A26" s="19">
        <v>8</v>
      </c>
      <c r="B26" s="56"/>
      <c r="C26" s="20" t="s">
        <v>390</v>
      </c>
      <c r="D26" s="77" t="s">
        <v>53</v>
      </c>
      <c r="E26" s="97">
        <v>1</v>
      </c>
      <c r="F26" s="16"/>
      <c r="G26" s="16"/>
      <c r="H26" s="16">
        <f>ROUND(F26*G26,2)</f>
        <v>0</v>
      </c>
      <c r="I26" s="16"/>
      <c r="J26" s="16"/>
      <c r="K26" s="79">
        <f t="shared" si="2"/>
        <v>0</v>
      </c>
      <c r="L26" s="16">
        <f>ROUND(E26*F26,2)</f>
        <v>0</v>
      </c>
      <c r="M26" s="16">
        <f>ROUND(H26*E26,2)</f>
        <v>0</v>
      </c>
      <c r="N26" s="16"/>
      <c r="O26" s="16">
        <f>ROUND(J26*E26,2)</f>
        <v>0</v>
      </c>
      <c r="P26" s="80">
        <f t="shared" si="3"/>
        <v>0</v>
      </c>
    </row>
    <row r="27" spans="1:16" s="51" customFormat="1" ht="25.5" x14ac:dyDescent="0.2">
      <c r="A27" s="19"/>
      <c r="B27" s="93"/>
      <c r="C27" s="142" t="s">
        <v>391</v>
      </c>
      <c r="D27" s="77" t="s">
        <v>30</v>
      </c>
      <c r="E27" s="97">
        <v>1</v>
      </c>
      <c r="F27" s="16"/>
      <c r="G27" s="16"/>
      <c r="H27" s="16"/>
      <c r="I27" s="16"/>
      <c r="J27" s="16"/>
      <c r="K27" s="79">
        <f t="shared" si="2"/>
        <v>0</v>
      </c>
      <c r="L27" s="16"/>
      <c r="M27" s="16"/>
      <c r="N27" s="16">
        <f>ROUND(E27*I27,2)</f>
        <v>0</v>
      </c>
      <c r="O27" s="16"/>
      <c r="P27" s="80">
        <f t="shared" si="3"/>
        <v>0</v>
      </c>
    </row>
    <row r="28" spans="1:16" s="51" customFormat="1" ht="18" customHeight="1" x14ac:dyDescent="0.2">
      <c r="A28" s="19"/>
      <c r="B28" s="93"/>
      <c r="C28" s="142" t="s">
        <v>392</v>
      </c>
      <c r="D28" s="77" t="s">
        <v>30</v>
      </c>
      <c r="E28" s="97">
        <v>1</v>
      </c>
      <c r="F28" s="16"/>
      <c r="G28" s="16"/>
      <c r="H28" s="16"/>
      <c r="I28" s="16"/>
      <c r="J28" s="16"/>
      <c r="K28" s="79">
        <f t="shared" ref="K28:K34" si="4">J28+I28+H28</f>
        <v>0</v>
      </c>
      <c r="L28" s="16"/>
      <c r="M28" s="16"/>
      <c r="N28" s="16">
        <f>ROUND(E28*I28,2)</f>
        <v>0</v>
      </c>
      <c r="O28" s="16"/>
      <c r="P28" s="80">
        <f t="shared" ref="P28:P34" si="5">M28+N28+O28</f>
        <v>0</v>
      </c>
    </row>
    <row r="29" spans="1:16" s="51" customFormat="1" ht="38.25" x14ac:dyDescent="0.2">
      <c r="A29" s="19">
        <v>9</v>
      </c>
      <c r="B29" s="56"/>
      <c r="C29" s="20" t="s">
        <v>393</v>
      </c>
      <c r="D29" s="77" t="s">
        <v>53</v>
      </c>
      <c r="E29" s="97">
        <v>1</v>
      </c>
      <c r="F29" s="16"/>
      <c r="G29" s="16"/>
      <c r="H29" s="16">
        <f>ROUND(F29*G29,2)</f>
        <v>0</v>
      </c>
      <c r="I29" s="16"/>
      <c r="J29" s="16"/>
      <c r="K29" s="79">
        <f t="shared" si="4"/>
        <v>0</v>
      </c>
      <c r="L29" s="16">
        <f>ROUND(E29*F29,2)</f>
        <v>0</v>
      </c>
      <c r="M29" s="16">
        <f>ROUND(H29*E29,2)</f>
        <v>0</v>
      </c>
      <c r="N29" s="16"/>
      <c r="O29" s="16">
        <f>ROUND(J29*E29,2)</f>
        <v>0</v>
      </c>
      <c r="P29" s="80">
        <f t="shared" si="5"/>
        <v>0</v>
      </c>
    </row>
    <row r="30" spans="1:16" s="51" customFormat="1" ht="38.25" x14ac:dyDescent="0.2">
      <c r="A30" s="19"/>
      <c r="B30" s="93"/>
      <c r="C30" s="142" t="s">
        <v>394</v>
      </c>
      <c r="D30" s="77" t="s">
        <v>30</v>
      </c>
      <c r="E30" s="97">
        <v>1</v>
      </c>
      <c r="F30" s="16"/>
      <c r="G30" s="16"/>
      <c r="H30" s="16"/>
      <c r="I30" s="16"/>
      <c r="J30" s="16"/>
      <c r="K30" s="79">
        <f t="shared" si="4"/>
        <v>0</v>
      </c>
      <c r="L30" s="16"/>
      <c r="M30" s="16"/>
      <c r="N30" s="16">
        <f>ROUND(E30*I30,2)</f>
        <v>0</v>
      </c>
      <c r="O30" s="16"/>
      <c r="P30" s="80">
        <f t="shared" si="5"/>
        <v>0</v>
      </c>
    </row>
    <row r="31" spans="1:16" s="51" customFormat="1" ht="38.25" x14ac:dyDescent="0.2">
      <c r="A31" s="19"/>
      <c r="B31" s="93"/>
      <c r="C31" s="142" t="s">
        <v>395</v>
      </c>
      <c r="D31" s="77" t="s">
        <v>30</v>
      </c>
      <c r="E31" s="97">
        <v>1</v>
      </c>
      <c r="F31" s="16"/>
      <c r="G31" s="16"/>
      <c r="H31" s="16"/>
      <c r="I31" s="16"/>
      <c r="J31" s="16"/>
      <c r="K31" s="79">
        <f t="shared" si="4"/>
        <v>0</v>
      </c>
      <c r="L31" s="16"/>
      <c r="M31" s="16"/>
      <c r="N31" s="16">
        <f>ROUND(E31*I31,2)</f>
        <v>0</v>
      </c>
      <c r="O31" s="16"/>
      <c r="P31" s="80">
        <f t="shared" si="5"/>
        <v>0</v>
      </c>
    </row>
    <row r="32" spans="1:16" s="51" customFormat="1" ht="18" customHeight="1" x14ac:dyDescent="0.2">
      <c r="A32" s="19">
        <v>10</v>
      </c>
      <c r="B32" s="56"/>
      <c r="C32" s="20" t="s">
        <v>396</v>
      </c>
      <c r="D32" s="77" t="s">
        <v>30</v>
      </c>
      <c r="E32" s="97">
        <v>1</v>
      </c>
      <c r="F32" s="16"/>
      <c r="G32" s="16"/>
      <c r="H32" s="16">
        <f>ROUND(F32*G32,2)</f>
        <v>0</v>
      </c>
      <c r="I32" s="16"/>
      <c r="J32" s="16"/>
      <c r="K32" s="79">
        <f t="shared" si="4"/>
        <v>0</v>
      </c>
      <c r="L32" s="16">
        <f>ROUND(E32*F32,2)</f>
        <v>0</v>
      </c>
      <c r="M32" s="16">
        <f>ROUND(H32*E32,2)</f>
        <v>0</v>
      </c>
      <c r="N32" s="16"/>
      <c r="O32" s="16">
        <f>ROUND(J32*E32,2)</f>
        <v>0</v>
      </c>
      <c r="P32" s="80">
        <f t="shared" si="5"/>
        <v>0</v>
      </c>
    </row>
    <row r="33" spans="1:17" s="51" customFormat="1" ht="51" x14ac:dyDescent="0.2">
      <c r="A33" s="19"/>
      <c r="B33" s="93"/>
      <c r="C33" s="142" t="s">
        <v>397</v>
      </c>
      <c r="D33" s="77" t="s">
        <v>34</v>
      </c>
      <c r="E33" s="97">
        <v>1</v>
      </c>
      <c r="F33" s="16"/>
      <c r="G33" s="16"/>
      <c r="H33" s="16"/>
      <c r="I33" s="16"/>
      <c r="J33" s="16"/>
      <c r="K33" s="79">
        <f t="shared" si="4"/>
        <v>0</v>
      </c>
      <c r="L33" s="16"/>
      <c r="M33" s="16"/>
      <c r="N33" s="16">
        <f>ROUND(E33*I33,2)</f>
        <v>0</v>
      </c>
      <c r="O33" s="16"/>
      <c r="P33" s="80">
        <f t="shared" si="5"/>
        <v>0</v>
      </c>
    </row>
    <row r="34" spans="1:17" s="17" customFormat="1" ht="63.75" x14ac:dyDescent="0.2">
      <c r="A34" s="19">
        <v>11</v>
      </c>
      <c r="B34" s="56"/>
      <c r="C34" s="20" t="s">
        <v>400</v>
      </c>
      <c r="D34" s="77" t="s">
        <v>35</v>
      </c>
      <c r="E34" s="95">
        <v>5</v>
      </c>
      <c r="F34" s="16"/>
      <c r="G34" s="16"/>
      <c r="H34" s="16">
        <f>ROUND(F34*G34,2)</f>
        <v>0</v>
      </c>
      <c r="I34" s="16"/>
      <c r="J34" s="16"/>
      <c r="K34" s="79">
        <f t="shared" si="4"/>
        <v>0</v>
      </c>
      <c r="L34" s="16">
        <f>ROUND(E34*F34,2)</f>
        <v>0</v>
      </c>
      <c r="M34" s="16">
        <f>ROUND(H34*E34,2)</f>
        <v>0</v>
      </c>
      <c r="N34" s="16">
        <f>ROUND(E34*I34,2)</f>
        <v>0</v>
      </c>
      <c r="O34" s="16">
        <f>ROUND(J34*E34,2)</f>
        <v>0</v>
      </c>
      <c r="P34" s="80">
        <f t="shared" si="5"/>
        <v>0</v>
      </c>
      <c r="Q34" s="140"/>
    </row>
    <row r="35" spans="1:17" s="51" customFormat="1" ht="38.25" x14ac:dyDescent="0.2">
      <c r="A35" s="19">
        <v>12</v>
      </c>
      <c r="B35" s="56"/>
      <c r="C35" s="20" t="s">
        <v>753</v>
      </c>
      <c r="D35" s="77" t="s">
        <v>29</v>
      </c>
      <c r="E35" s="95">
        <v>12</v>
      </c>
      <c r="F35" s="16"/>
      <c r="G35" s="16"/>
      <c r="H35" s="16">
        <f>ROUND(F35*G35,2)</f>
        <v>0</v>
      </c>
      <c r="I35" s="16"/>
      <c r="J35" s="16"/>
      <c r="K35" s="79">
        <f t="shared" si="2"/>
        <v>0</v>
      </c>
      <c r="L35" s="16">
        <f>ROUND(E35*F35,2)</f>
        <v>0</v>
      </c>
      <c r="M35" s="16">
        <f>ROUND(H35*E35,2)</f>
        <v>0</v>
      </c>
      <c r="N35" s="16"/>
      <c r="O35" s="16">
        <f>ROUND(J35*E35,2)</f>
        <v>0</v>
      </c>
      <c r="P35" s="80">
        <f t="shared" si="3"/>
        <v>0</v>
      </c>
    </row>
    <row r="36" spans="1:17" s="51" customFormat="1" ht="18" customHeight="1" x14ac:dyDescent="0.2">
      <c r="A36" s="19"/>
      <c r="B36" s="93"/>
      <c r="C36" s="142" t="s">
        <v>181</v>
      </c>
      <c r="D36" s="77" t="s">
        <v>29</v>
      </c>
      <c r="E36" s="95">
        <v>12</v>
      </c>
      <c r="F36" s="16"/>
      <c r="G36" s="16"/>
      <c r="H36" s="16"/>
      <c r="I36" s="16"/>
      <c r="J36" s="16"/>
      <c r="K36" s="79">
        <f t="shared" si="2"/>
        <v>0</v>
      </c>
      <c r="L36" s="16"/>
      <c r="M36" s="16"/>
      <c r="N36" s="16">
        <f>ROUND(E36*I36,2)</f>
        <v>0</v>
      </c>
      <c r="O36" s="16"/>
      <c r="P36" s="80">
        <f t="shared" si="3"/>
        <v>0</v>
      </c>
    </row>
    <row r="37" spans="1:17" s="51" customFormat="1" ht="18" customHeight="1" x14ac:dyDescent="0.2">
      <c r="A37" s="19">
        <v>13</v>
      </c>
      <c r="B37" s="56"/>
      <c r="C37" s="20" t="s">
        <v>385</v>
      </c>
      <c r="D37" s="77" t="s">
        <v>31</v>
      </c>
      <c r="E37" s="95">
        <v>61.1</v>
      </c>
      <c r="F37" s="16"/>
      <c r="G37" s="16"/>
      <c r="H37" s="16">
        <f>ROUND(F37*G37,2)</f>
        <v>0</v>
      </c>
      <c r="I37" s="16"/>
      <c r="J37" s="16"/>
      <c r="K37" s="79">
        <f t="shared" si="2"/>
        <v>0</v>
      </c>
      <c r="L37" s="16">
        <f>ROUND(E37*F37,2)</f>
        <v>0</v>
      </c>
      <c r="M37" s="16">
        <f>ROUND(H37*E37,2)</f>
        <v>0</v>
      </c>
      <c r="N37" s="16"/>
      <c r="O37" s="16">
        <f>ROUND(J37*E37,2)</f>
        <v>0</v>
      </c>
      <c r="P37" s="80">
        <f t="shared" si="3"/>
        <v>0</v>
      </c>
    </row>
    <row r="38" spans="1:17" s="51" customFormat="1" ht="38.25" x14ac:dyDescent="0.2">
      <c r="A38" s="19">
        <v>14</v>
      </c>
      <c r="B38" s="56"/>
      <c r="C38" s="20" t="s">
        <v>386</v>
      </c>
      <c r="D38" s="77" t="s">
        <v>29</v>
      </c>
      <c r="E38" s="95">
        <v>50</v>
      </c>
      <c r="F38" s="16"/>
      <c r="G38" s="16"/>
      <c r="H38" s="16">
        <f>ROUND(F38*G38,2)</f>
        <v>0</v>
      </c>
      <c r="I38" s="16"/>
      <c r="J38" s="16"/>
      <c r="K38" s="79">
        <f t="shared" si="2"/>
        <v>0</v>
      </c>
      <c r="L38" s="16">
        <f>ROUND(E38*F38,2)</f>
        <v>0</v>
      </c>
      <c r="M38" s="16">
        <f>ROUND(H38*E38,2)</f>
        <v>0</v>
      </c>
      <c r="N38" s="16"/>
      <c r="O38" s="16">
        <f>ROUND(J38*E38,2)</f>
        <v>0</v>
      </c>
      <c r="P38" s="80">
        <f t="shared" si="3"/>
        <v>0</v>
      </c>
    </row>
    <row r="39" spans="1:17" s="51" customFormat="1" ht="18" customHeight="1" x14ac:dyDescent="0.2">
      <c r="A39" s="19"/>
      <c r="B39" s="93"/>
      <c r="C39" s="142" t="s">
        <v>181</v>
      </c>
      <c r="D39" s="77" t="s">
        <v>29</v>
      </c>
      <c r="E39" s="95">
        <v>5</v>
      </c>
      <c r="F39" s="16"/>
      <c r="G39" s="16"/>
      <c r="H39" s="16"/>
      <c r="I39" s="16"/>
      <c r="J39" s="16"/>
      <c r="K39" s="79">
        <f>J39+I39+H39</f>
        <v>0</v>
      </c>
      <c r="L39" s="16"/>
      <c r="M39" s="16"/>
      <c r="N39" s="16">
        <f>ROUND(E39*I39,2)</f>
        <v>0</v>
      </c>
      <c r="O39" s="16"/>
      <c r="P39" s="80">
        <f>M39+N39+O39</f>
        <v>0</v>
      </c>
    </row>
    <row r="40" spans="1:17" s="51" customFormat="1" ht="38.25" x14ac:dyDescent="0.2">
      <c r="A40" s="19">
        <v>15</v>
      </c>
      <c r="B40" s="56"/>
      <c r="C40" s="20" t="s">
        <v>387</v>
      </c>
      <c r="D40" s="77" t="s">
        <v>29</v>
      </c>
      <c r="E40" s="95">
        <v>25.3</v>
      </c>
      <c r="F40" s="16"/>
      <c r="G40" s="16"/>
      <c r="H40" s="16"/>
      <c r="I40" s="16"/>
      <c r="J40" s="16"/>
      <c r="K40" s="79">
        <f>J40+I40+H40</f>
        <v>0</v>
      </c>
      <c r="L40" s="16"/>
      <c r="M40" s="16"/>
      <c r="N40" s="16"/>
      <c r="O40" s="16">
        <f>ROUND(J40*E40,2)</f>
        <v>0</v>
      </c>
      <c r="P40" s="80">
        <f>M40+N40+O40</f>
        <v>0</v>
      </c>
    </row>
    <row r="41" spans="1:17" s="17" customFormat="1" ht="25.5" x14ac:dyDescent="0.2">
      <c r="A41" s="19">
        <v>16</v>
      </c>
      <c r="B41" s="93"/>
      <c r="C41" s="20" t="s">
        <v>398</v>
      </c>
      <c r="D41" s="77" t="s">
        <v>35</v>
      </c>
      <c r="E41" s="95">
        <v>35</v>
      </c>
      <c r="F41" s="16"/>
      <c r="G41" s="16"/>
      <c r="H41" s="16">
        <f>ROUND(F41*G41,2)</f>
        <v>0</v>
      </c>
      <c r="I41" s="16"/>
      <c r="J41" s="16"/>
      <c r="K41" s="79">
        <f>J41+I41+H41</f>
        <v>0</v>
      </c>
      <c r="L41" s="16">
        <f>ROUND(E41*F41,2)</f>
        <v>0</v>
      </c>
      <c r="M41" s="16">
        <f>ROUND(H41*E41,2)</f>
        <v>0</v>
      </c>
      <c r="N41" s="16">
        <f>ROUND(E41*I41,2)</f>
        <v>0</v>
      </c>
      <c r="O41" s="16">
        <f>ROUND(J41*E41,2)</f>
        <v>0</v>
      </c>
      <c r="P41" s="80">
        <f>M41+N41+O41</f>
        <v>0</v>
      </c>
    </row>
    <row r="42" spans="1:17" s="17" customFormat="1" ht="51" x14ac:dyDescent="0.2">
      <c r="A42" s="19">
        <v>17</v>
      </c>
      <c r="B42" s="93"/>
      <c r="C42" s="20" t="s">
        <v>399</v>
      </c>
      <c r="D42" s="77" t="s">
        <v>34</v>
      </c>
      <c r="E42" s="78">
        <v>1</v>
      </c>
      <c r="F42" s="16"/>
      <c r="G42" s="16"/>
      <c r="H42" s="16">
        <f>ROUND(F42*G42,2)</f>
        <v>0</v>
      </c>
      <c r="I42" s="16"/>
      <c r="J42" s="16"/>
      <c r="K42" s="79">
        <f>J42+I42+H42</f>
        <v>0</v>
      </c>
      <c r="L42" s="16">
        <f>ROUND(E42*F42,2)</f>
        <v>0</v>
      </c>
      <c r="M42" s="16">
        <f>ROUND(H42*E42,2)</f>
        <v>0</v>
      </c>
      <c r="N42" s="16">
        <f>ROUND(E42*I42,2)</f>
        <v>0</v>
      </c>
      <c r="O42" s="16">
        <f>ROUND(J42*E42,2)</f>
        <v>0</v>
      </c>
      <c r="P42" s="80">
        <f>M42+N42+O42</f>
        <v>0</v>
      </c>
    </row>
    <row r="43" spans="1:17" s="51" customFormat="1" ht="25.5" x14ac:dyDescent="0.2">
      <c r="A43" s="19"/>
      <c r="B43" s="56"/>
      <c r="C43" s="94" t="s">
        <v>389</v>
      </c>
      <c r="D43" s="77"/>
      <c r="E43" s="78"/>
      <c r="F43" s="16"/>
      <c r="G43" s="16"/>
      <c r="H43" s="16"/>
      <c r="I43" s="16"/>
      <c r="J43" s="16"/>
      <c r="K43" s="79"/>
      <c r="L43" s="16"/>
      <c r="M43" s="16"/>
      <c r="N43" s="16"/>
      <c r="O43" s="16"/>
      <c r="P43" s="80"/>
    </row>
    <row r="44" spans="1:17" s="51" customFormat="1" ht="127.5" x14ac:dyDescent="0.2">
      <c r="A44" s="19">
        <v>18</v>
      </c>
      <c r="B44" s="56"/>
      <c r="C44" s="20" t="s">
        <v>755</v>
      </c>
      <c r="D44" s="77" t="s">
        <v>29</v>
      </c>
      <c r="E44" s="95">
        <v>24</v>
      </c>
      <c r="F44" s="16"/>
      <c r="G44" s="16"/>
      <c r="H44" s="16">
        <f>ROUND(F44*G44,2)</f>
        <v>0</v>
      </c>
      <c r="I44" s="16"/>
      <c r="J44" s="16"/>
      <c r="K44" s="79">
        <f t="shared" ref="K44:K67" si="6">J44+I44+H44</f>
        <v>0</v>
      </c>
      <c r="L44" s="16">
        <f>ROUND(E44*F44,2)</f>
        <v>0</v>
      </c>
      <c r="M44" s="16">
        <f>ROUND(H44*E44,2)</f>
        <v>0</v>
      </c>
      <c r="N44" s="16"/>
      <c r="O44" s="16">
        <f>ROUND(J44*E44,2)</f>
        <v>0</v>
      </c>
      <c r="P44" s="80">
        <f t="shared" ref="P44:P67" si="7">M44+N44+O44</f>
        <v>0</v>
      </c>
    </row>
    <row r="45" spans="1:17" s="51" customFormat="1" ht="38.25" x14ac:dyDescent="0.2">
      <c r="A45" s="19">
        <v>19</v>
      </c>
      <c r="B45" s="56"/>
      <c r="C45" s="20" t="s">
        <v>380</v>
      </c>
      <c r="D45" s="77" t="s">
        <v>31</v>
      </c>
      <c r="E45" s="95">
        <v>25.4</v>
      </c>
      <c r="F45" s="16"/>
      <c r="G45" s="16"/>
      <c r="H45" s="16">
        <f>ROUND(F45*G45,2)</f>
        <v>0</v>
      </c>
      <c r="I45" s="16"/>
      <c r="J45" s="16"/>
      <c r="K45" s="79">
        <f t="shared" si="6"/>
        <v>0</v>
      </c>
      <c r="L45" s="16">
        <f>ROUND(E45*F45,2)</f>
        <v>0</v>
      </c>
      <c r="M45" s="16">
        <f>ROUND(H45*E45,2)</f>
        <v>0</v>
      </c>
      <c r="N45" s="16"/>
      <c r="O45" s="16">
        <f>ROUND(J45*E45,2)</f>
        <v>0</v>
      </c>
      <c r="P45" s="80">
        <f t="shared" si="7"/>
        <v>0</v>
      </c>
    </row>
    <row r="46" spans="1:17" s="51" customFormat="1" ht="18" customHeight="1" x14ac:dyDescent="0.2">
      <c r="A46" s="19"/>
      <c r="B46" s="93"/>
      <c r="C46" s="142" t="s">
        <v>125</v>
      </c>
      <c r="D46" s="77" t="s">
        <v>31</v>
      </c>
      <c r="E46" s="95">
        <v>25.4</v>
      </c>
      <c r="F46" s="16"/>
      <c r="G46" s="16"/>
      <c r="H46" s="16"/>
      <c r="I46" s="16"/>
      <c r="J46" s="16"/>
      <c r="K46" s="79">
        <f t="shared" si="6"/>
        <v>0</v>
      </c>
      <c r="L46" s="16"/>
      <c r="M46" s="16"/>
      <c r="N46" s="16">
        <f>ROUND(E46*I46,2)</f>
        <v>0</v>
      </c>
      <c r="O46" s="16"/>
      <c r="P46" s="80">
        <f t="shared" si="7"/>
        <v>0</v>
      </c>
    </row>
    <row r="47" spans="1:17" s="51" customFormat="1" ht="25.5" x14ac:dyDescent="0.2">
      <c r="A47" s="19">
        <v>20</v>
      </c>
      <c r="B47" s="93"/>
      <c r="C47" s="20" t="s">
        <v>381</v>
      </c>
      <c r="D47" s="77" t="s">
        <v>34</v>
      </c>
      <c r="E47" s="95">
        <v>1</v>
      </c>
      <c r="F47" s="16"/>
      <c r="G47" s="16"/>
      <c r="H47" s="16">
        <f>ROUND(F47*G47,2)</f>
        <v>0</v>
      </c>
      <c r="I47" s="16"/>
      <c r="J47" s="16"/>
      <c r="K47" s="79">
        <f t="shared" si="6"/>
        <v>0</v>
      </c>
      <c r="L47" s="16">
        <f t="shared" ref="L47:L53" si="8">ROUND(E47*F47,2)</f>
        <v>0</v>
      </c>
      <c r="M47" s="16">
        <f>ROUND(H47*E47,2)</f>
        <v>0</v>
      </c>
      <c r="N47" s="16"/>
      <c r="O47" s="16">
        <f t="shared" ref="O47:O53" si="9">ROUND(J47*E47,2)</f>
        <v>0</v>
      </c>
      <c r="P47" s="80">
        <f t="shared" si="7"/>
        <v>0</v>
      </c>
    </row>
    <row r="48" spans="1:17" s="51" customFormat="1" ht="114.75" x14ac:dyDescent="0.2">
      <c r="A48" s="19">
        <v>21</v>
      </c>
      <c r="B48" s="56"/>
      <c r="C48" s="20" t="s">
        <v>407</v>
      </c>
      <c r="D48" s="77" t="s">
        <v>29</v>
      </c>
      <c r="E48" s="95">
        <v>148</v>
      </c>
      <c r="F48" s="16"/>
      <c r="G48" s="16"/>
      <c r="H48" s="16">
        <f>ROUND(F48*G48,2)</f>
        <v>0</v>
      </c>
      <c r="I48" s="16"/>
      <c r="J48" s="16"/>
      <c r="K48" s="79">
        <f t="shared" si="6"/>
        <v>0</v>
      </c>
      <c r="L48" s="16">
        <f t="shared" si="8"/>
        <v>0</v>
      </c>
      <c r="M48" s="16">
        <f>ROUND(H48*E48,2)</f>
        <v>0</v>
      </c>
      <c r="N48" s="16"/>
      <c r="O48" s="16">
        <f t="shared" si="9"/>
        <v>0</v>
      </c>
      <c r="P48" s="80">
        <f t="shared" si="7"/>
        <v>0</v>
      </c>
    </row>
    <row r="49" spans="1:16" s="51" customFormat="1" ht="51" x14ac:dyDescent="0.2">
      <c r="A49" s="19">
        <v>22</v>
      </c>
      <c r="B49" s="56"/>
      <c r="C49" s="20" t="s">
        <v>418</v>
      </c>
      <c r="D49" s="77" t="s">
        <v>53</v>
      </c>
      <c r="E49" s="97">
        <v>2</v>
      </c>
      <c r="F49" s="16"/>
      <c r="G49" s="16"/>
      <c r="H49" s="16">
        <f>ROUND(F49*G49,2)</f>
        <v>0</v>
      </c>
      <c r="I49" s="16"/>
      <c r="J49" s="16"/>
      <c r="K49" s="79">
        <f t="shared" si="6"/>
        <v>0</v>
      </c>
      <c r="L49" s="16">
        <f t="shared" si="8"/>
        <v>0</v>
      </c>
      <c r="M49" s="16">
        <f>ROUND(H49*E49,2)</f>
        <v>0</v>
      </c>
      <c r="N49" s="16">
        <f>ROUND(E49*I49,2)</f>
        <v>0</v>
      </c>
      <c r="O49" s="16">
        <f t="shared" si="9"/>
        <v>0</v>
      </c>
      <c r="P49" s="80">
        <f t="shared" si="7"/>
        <v>0</v>
      </c>
    </row>
    <row r="50" spans="1:16" s="51" customFormat="1" ht="38.25" x14ac:dyDescent="0.2">
      <c r="A50" s="19">
        <v>23</v>
      </c>
      <c r="B50" s="56"/>
      <c r="C50" s="20" t="s">
        <v>737</v>
      </c>
      <c r="D50" s="77" t="s">
        <v>31</v>
      </c>
      <c r="E50" s="95">
        <v>50</v>
      </c>
      <c r="F50" s="16"/>
      <c r="G50" s="16"/>
      <c r="H50" s="16">
        <f>ROUND(F50*G50,2)</f>
        <v>0</v>
      </c>
      <c r="I50" s="16"/>
      <c r="J50" s="16"/>
      <c r="K50" s="79">
        <f t="shared" si="6"/>
        <v>0</v>
      </c>
      <c r="L50" s="16">
        <f t="shared" si="8"/>
        <v>0</v>
      </c>
      <c r="M50" s="16">
        <f>ROUND(H50*E50,2)</f>
        <v>0</v>
      </c>
      <c r="N50" s="16"/>
      <c r="O50" s="16">
        <f t="shared" si="9"/>
        <v>0</v>
      </c>
      <c r="P50" s="80">
        <f t="shared" si="7"/>
        <v>0</v>
      </c>
    </row>
    <row r="51" spans="1:16" s="51" customFormat="1" ht="25.5" x14ac:dyDescent="0.2">
      <c r="A51" s="19">
        <v>24</v>
      </c>
      <c r="B51" s="56"/>
      <c r="C51" s="20" t="s">
        <v>383</v>
      </c>
      <c r="D51" s="77" t="s">
        <v>29</v>
      </c>
      <c r="E51" s="95">
        <v>7</v>
      </c>
      <c r="F51" s="16"/>
      <c r="G51" s="16"/>
      <c r="H51" s="16">
        <f>ROUND(F51*G51,2)</f>
        <v>0</v>
      </c>
      <c r="I51" s="16"/>
      <c r="J51" s="16"/>
      <c r="K51" s="79">
        <f t="shared" si="6"/>
        <v>0</v>
      </c>
      <c r="L51" s="16">
        <f t="shared" si="8"/>
        <v>0</v>
      </c>
      <c r="M51" s="16">
        <f>ROUND(H51*E51,2)</f>
        <v>0</v>
      </c>
      <c r="N51" s="16"/>
      <c r="O51" s="16">
        <f t="shared" si="9"/>
        <v>0</v>
      </c>
      <c r="P51" s="80">
        <f t="shared" si="7"/>
        <v>0</v>
      </c>
    </row>
    <row r="52" spans="1:16" s="51" customFormat="1" ht="18" customHeight="1" x14ac:dyDescent="0.2">
      <c r="A52" s="19"/>
      <c r="B52" s="93"/>
      <c r="C52" s="142" t="s">
        <v>181</v>
      </c>
      <c r="D52" s="77" t="s">
        <v>29</v>
      </c>
      <c r="E52" s="95">
        <v>7</v>
      </c>
      <c r="F52" s="16"/>
      <c r="G52" s="16"/>
      <c r="H52" s="16"/>
      <c r="I52" s="16"/>
      <c r="J52" s="16"/>
      <c r="K52" s="79">
        <f t="shared" si="6"/>
        <v>0</v>
      </c>
      <c r="L52" s="16">
        <f t="shared" si="8"/>
        <v>0</v>
      </c>
      <c r="M52" s="16"/>
      <c r="N52" s="16">
        <f>ROUND(E52*I52,2)</f>
        <v>0</v>
      </c>
      <c r="O52" s="16">
        <f t="shared" si="9"/>
        <v>0</v>
      </c>
      <c r="P52" s="80">
        <f t="shared" si="7"/>
        <v>0</v>
      </c>
    </row>
    <row r="53" spans="1:16" s="51" customFormat="1" ht="51" x14ac:dyDescent="0.2">
      <c r="A53" s="19">
        <v>25</v>
      </c>
      <c r="B53" s="56"/>
      <c r="C53" s="20" t="s">
        <v>401</v>
      </c>
      <c r="D53" s="77" t="s">
        <v>35</v>
      </c>
      <c r="E53" s="95">
        <v>10</v>
      </c>
      <c r="F53" s="16"/>
      <c r="G53" s="16"/>
      <c r="H53" s="16">
        <f>ROUND(F53*G53,2)</f>
        <v>0</v>
      </c>
      <c r="I53" s="16"/>
      <c r="J53" s="16"/>
      <c r="K53" s="79">
        <f t="shared" si="6"/>
        <v>0</v>
      </c>
      <c r="L53" s="16">
        <f t="shared" si="8"/>
        <v>0</v>
      </c>
      <c r="M53" s="16">
        <f>ROUND(H53*E53,2)</f>
        <v>0</v>
      </c>
      <c r="N53" s="16"/>
      <c r="O53" s="16">
        <f t="shared" si="9"/>
        <v>0</v>
      </c>
      <c r="P53" s="80">
        <f t="shared" si="7"/>
        <v>0</v>
      </c>
    </row>
    <row r="54" spans="1:16" s="51" customFormat="1" ht="38.25" x14ac:dyDescent="0.2">
      <c r="A54" s="19"/>
      <c r="B54" s="93"/>
      <c r="C54" s="142" t="s">
        <v>402</v>
      </c>
      <c r="D54" s="77" t="s">
        <v>35</v>
      </c>
      <c r="E54" s="95">
        <v>10</v>
      </c>
      <c r="F54" s="16"/>
      <c r="G54" s="16"/>
      <c r="H54" s="16"/>
      <c r="I54" s="16"/>
      <c r="J54" s="16"/>
      <c r="K54" s="79">
        <f t="shared" si="6"/>
        <v>0</v>
      </c>
      <c r="L54" s="16"/>
      <c r="M54" s="16"/>
      <c r="N54" s="16">
        <f>ROUND(E54*I54,2)</f>
        <v>0</v>
      </c>
      <c r="O54" s="16"/>
      <c r="P54" s="80">
        <f t="shared" si="7"/>
        <v>0</v>
      </c>
    </row>
    <row r="55" spans="1:16" s="17" customFormat="1" ht="18" customHeight="1" x14ac:dyDescent="0.2">
      <c r="A55" s="19"/>
      <c r="B55" s="20"/>
      <c r="C55" s="142" t="s">
        <v>413</v>
      </c>
      <c r="D55" s="77" t="s">
        <v>34</v>
      </c>
      <c r="E55" s="97">
        <v>1</v>
      </c>
      <c r="F55" s="16"/>
      <c r="G55" s="16"/>
      <c r="H55" s="16"/>
      <c r="I55" s="16"/>
      <c r="J55" s="16"/>
      <c r="K55" s="79">
        <f t="shared" si="6"/>
        <v>0</v>
      </c>
      <c r="L55" s="16"/>
      <c r="M55" s="16"/>
      <c r="N55" s="16">
        <f>ROUND(E55*I55,2)</f>
        <v>0</v>
      </c>
      <c r="O55" s="16"/>
      <c r="P55" s="80">
        <f t="shared" si="7"/>
        <v>0</v>
      </c>
    </row>
    <row r="56" spans="1:16" s="51" customFormat="1" ht="38.25" x14ac:dyDescent="0.2">
      <c r="A56" s="19">
        <v>26</v>
      </c>
      <c r="B56" s="56"/>
      <c r="C56" s="20" t="s">
        <v>405</v>
      </c>
      <c r="D56" s="77" t="s">
        <v>53</v>
      </c>
      <c r="E56" s="97">
        <v>1</v>
      </c>
      <c r="F56" s="16"/>
      <c r="G56" s="16"/>
      <c r="H56" s="16">
        <f>ROUND(F56*G56,2)</f>
        <v>0</v>
      </c>
      <c r="I56" s="16"/>
      <c r="J56" s="16"/>
      <c r="K56" s="79">
        <f t="shared" si="6"/>
        <v>0</v>
      </c>
      <c r="L56" s="16">
        <f>ROUND(E56*F56,2)</f>
        <v>0</v>
      </c>
      <c r="M56" s="16">
        <f>ROUND(H56*E56,2)</f>
        <v>0</v>
      </c>
      <c r="N56" s="16"/>
      <c r="O56" s="16">
        <f>ROUND(J56*E56,2)</f>
        <v>0</v>
      </c>
      <c r="P56" s="80">
        <f t="shared" si="7"/>
        <v>0</v>
      </c>
    </row>
    <row r="57" spans="1:16" s="51" customFormat="1" ht="18" customHeight="1" x14ac:dyDescent="0.2">
      <c r="A57" s="19"/>
      <c r="B57" s="93"/>
      <c r="C57" s="142" t="s">
        <v>406</v>
      </c>
      <c r="D57" s="77" t="s">
        <v>34</v>
      </c>
      <c r="E57" s="97">
        <v>1</v>
      </c>
      <c r="F57" s="16"/>
      <c r="G57" s="16"/>
      <c r="H57" s="16"/>
      <c r="I57" s="16"/>
      <c r="J57" s="16"/>
      <c r="K57" s="79">
        <f t="shared" si="6"/>
        <v>0</v>
      </c>
      <c r="L57" s="16"/>
      <c r="M57" s="16"/>
      <c r="N57" s="16">
        <f>ROUND(E57*I57,2)</f>
        <v>0</v>
      </c>
      <c r="O57" s="16"/>
      <c r="P57" s="80">
        <f t="shared" si="7"/>
        <v>0</v>
      </c>
    </row>
    <row r="58" spans="1:16" s="51" customFormat="1" ht="51" x14ac:dyDescent="0.2">
      <c r="A58" s="19">
        <v>27</v>
      </c>
      <c r="B58" s="56"/>
      <c r="C58" s="20" t="s">
        <v>403</v>
      </c>
      <c r="D58" s="77" t="s">
        <v>35</v>
      </c>
      <c r="E58" s="95">
        <v>40</v>
      </c>
      <c r="F58" s="16"/>
      <c r="G58" s="16"/>
      <c r="H58" s="16">
        <f>ROUND(F58*G58,2)</f>
        <v>0</v>
      </c>
      <c r="I58" s="16"/>
      <c r="J58" s="16"/>
      <c r="K58" s="79">
        <f t="shared" si="6"/>
        <v>0</v>
      </c>
      <c r="L58" s="16">
        <f>ROUND(E58*F58,2)</f>
        <v>0</v>
      </c>
      <c r="M58" s="16">
        <f>ROUND(H58*E58,2)</f>
        <v>0</v>
      </c>
      <c r="N58" s="16"/>
      <c r="O58" s="16">
        <f>ROUND(J58*E58,2)</f>
        <v>0</v>
      </c>
      <c r="P58" s="80">
        <f t="shared" si="7"/>
        <v>0</v>
      </c>
    </row>
    <row r="59" spans="1:16" s="51" customFormat="1" ht="38.25" x14ac:dyDescent="0.2">
      <c r="A59" s="19"/>
      <c r="B59" s="93"/>
      <c r="C59" s="142" t="s">
        <v>404</v>
      </c>
      <c r="D59" s="77" t="s">
        <v>35</v>
      </c>
      <c r="E59" s="95">
        <v>8</v>
      </c>
      <c r="F59" s="16"/>
      <c r="G59" s="16"/>
      <c r="H59" s="16"/>
      <c r="I59" s="16"/>
      <c r="J59" s="16"/>
      <c r="K59" s="79">
        <f t="shared" si="6"/>
        <v>0</v>
      </c>
      <c r="L59" s="16"/>
      <c r="M59" s="16"/>
      <c r="N59" s="16">
        <f>ROUND(E59*I59,2)</f>
        <v>0</v>
      </c>
      <c r="O59" s="16"/>
      <c r="P59" s="80">
        <f t="shared" si="7"/>
        <v>0</v>
      </c>
    </row>
    <row r="60" spans="1:16" s="51" customFormat="1" ht="38.25" x14ac:dyDescent="0.2">
      <c r="A60" s="19"/>
      <c r="B60" s="93"/>
      <c r="C60" s="142" t="s">
        <v>402</v>
      </c>
      <c r="D60" s="77" t="s">
        <v>35</v>
      </c>
      <c r="E60" s="95">
        <v>32</v>
      </c>
      <c r="F60" s="16"/>
      <c r="G60" s="16"/>
      <c r="H60" s="16"/>
      <c r="I60" s="16"/>
      <c r="J60" s="16"/>
      <c r="K60" s="79">
        <f t="shared" si="6"/>
        <v>0</v>
      </c>
      <c r="L60" s="16"/>
      <c r="M60" s="16"/>
      <c r="N60" s="16">
        <f>ROUND(E60*I60,2)</f>
        <v>0</v>
      </c>
      <c r="O60" s="16"/>
      <c r="P60" s="80">
        <f t="shared" si="7"/>
        <v>0</v>
      </c>
    </row>
    <row r="61" spans="1:16" s="17" customFormat="1" ht="18" customHeight="1" x14ac:dyDescent="0.2">
      <c r="A61" s="19"/>
      <c r="B61" s="20"/>
      <c r="C61" s="142" t="s">
        <v>413</v>
      </c>
      <c r="D61" s="77" t="s">
        <v>34</v>
      </c>
      <c r="E61" s="97">
        <v>1</v>
      </c>
      <c r="F61" s="16"/>
      <c r="G61" s="16"/>
      <c r="H61" s="16"/>
      <c r="I61" s="16"/>
      <c r="J61" s="16"/>
      <c r="K61" s="79">
        <f t="shared" si="6"/>
        <v>0</v>
      </c>
      <c r="L61" s="16"/>
      <c r="M61" s="16"/>
      <c r="N61" s="16">
        <f>ROUND(E61*I61,2)</f>
        <v>0</v>
      </c>
      <c r="O61" s="16"/>
      <c r="P61" s="80">
        <f t="shared" si="7"/>
        <v>0</v>
      </c>
    </row>
    <row r="62" spans="1:16" s="51" customFormat="1" ht="38.25" x14ac:dyDescent="0.2">
      <c r="A62" s="19">
        <v>28</v>
      </c>
      <c r="B62" s="56"/>
      <c r="C62" s="20" t="s">
        <v>414</v>
      </c>
      <c r="D62" s="77" t="s">
        <v>53</v>
      </c>
      <c r="E62" s="97">
        <v>1</v>
      </c>
      <c r="F62" s="16"/>
      <c r="G62" s="16"/>
      <c r="H62" s="16">
        <f>ROUND(F62*G62,2)</f>
        <v>0</v>
      </c>
      <c r="I62" s="16"/>
      <c r="J62" s="16"/>
      <c r="K62" s="79">
        <f t="shared" si="6"/>
        <v>0</v>
      </c>
      <c r="L62" s="16">
        <f>ROUND(E62*F62,2)</f>
        <v>0</v>
      </c>
      <c r="M62" s="16">
        <f>ROUND(H62*E62,2)</f>
        <v>0</v>
      </c>
      <c r="N62" s="16"/>
      <c r="O62" s="16">
        <f>ROUND(J62*E62,2)</f>
        <v>0</v>
      </c>
      <c r="P62" s="80">
        <f t="shared" si="7"/>
        <v>0</v>
      </c>
    </row>
    <row r="63" spans="1:16" s="51" customFormat="1" ht="25.5" x14ac:dyDescent="0.2">
      <c r="A63" s="19"/>
      <c r="B63" s="93"/>
      <c r="C63" s="142" t="s">
        <v>415</v>
      </c>
      <c r="D63" s="77" t="s">
        <v>34</v>
      </c>
      <c r="E63" s="97">
        <v>1</v>
      </c>
      <c r="F63" s="16"/>
      <c r="G63" s="16"/>
      <c r="H63" s="16"/>
      <c r="I63" s="16"/>
      <c r="J63" s="16"/>
      <c r="K63" s="79">
        <f t="shared" si="6"/>
        <v>0</v>
      </c>
      <c r="L63" s="16"/>
      <c r="M63" s="16"/>
      <c r="N63" s="16">
        <f>ROUND(E63*I63,2)</f>
        <v>0</v>
      </c>
      <c r="O63" s="16"/>
      <c r="P63" s="80">
        <f t="shared" si="7"/>
        <v>0</v>
      </c>
    </row>
    <row r="64" spans="1:16" s="51" customFormat="1" ht="51" x14ac:dyDescent="0.2">
      <c r="A64" s="19">
        <v>29</v>
      </c>
      <c r="B64" s="56"/>
      <c r="C64" s="20" t="s">
        <v>417</v>
      </c>
      <c r="D64" s="77" t="s">
        <v>34</v>
      </c>
      <c r="E64" s="97">
        <v>1</v>
      </c>
      <c r="F64" s="16"/>
      <c r="G64" s="16"/>
      <c r="H64" s="16">
        <f>ROUND(F64*G64,2)</f>
        <v>0</v>
      </c>
      <c r="I64" s="16"/>
      <c r="J64" s="16"/>
      <c r="K64" s="79">
        <f t="shared" si="6"/>
        <v>0</v>
      </c>
      <c r="L64" s="16">
        <f>ROUND(E64*F64,2)</f>
        <v>0</v>
      </c>
      <c r="M64" s="16">
        <f>ROUND(H64*E64,2)</f>
        <v>0</v>
      </c>
      <c r="N64" s="16"/>
      <c r="O64" s="16">
        <f>ROUND(J64*E64,2)</f>
        <v>0</v>
      </c>
      <c r="P64" s="80">
        <f t="shared" si="7"/>
        <v>0</v>
      </c>
    </row>
    <row r="65" spans="1:16" s="51" customFormat="1" ht="89.25" x14ac:dyDescent="0.2">
      <c r="A65" s="19"/>
      <c r="B65" s="93"/>
      <c r="C65" s="142" t="s">
        <v>411</v>
      </c>
      <c r="D65" s="77" t="s">
        <v>34</v>
      </c>
      <c r="E65" s="97">
        <v>1</v>
      </c>
      <c r="F65" s="16"/>
      <c r="G65" s="16"/>
      <c r="H65" s="16"/>
      <c r="I65" s="16"/>
      <c r="J65" s="16"/>
      <c r="K65" s="79">
        <f t="shared" si="6"/>
        <v>0</v>
      </c>
      <c r="L65" s="16"/>
      <c r="M65" s="16"/>
      <c r="N65" s="16">
        <f>ROUND(E65*I65,2)</f>
        <v>0</v>
      </c>
      <c r="O65" s="16"/>
      <c r="P65" s="80">
        <f t="shared" si="7"/>
        <v>0</v>
      </c>
    </row>
    <row r="66" spans="1:16" s="17" customFormat="1" ht="18" customHeight="1" x14ac:dyDescent="0.2">
      <c r="A66" s="19"/>
      <c r="B66" s="20"/>
      <c r="C66" s="142" t="s">
        <v>412</v>
      </c>
      <c r="D66" s="77" t="s">
        <v>29</v>
      </c>
      <c r="E66" s="95">
        <v>0.1</v>
      </c>
      <c r="F66" s="16"/>
      <c r="G66" s="16"/>
      <c r="H66" s="16"/>
      <c r="I66" s="16"/>
      <c r="J66" s="16"/>
      <c r="K66" s="79">
        <f t="shared" si="6"/>
        <v>0</v>
      </c>
      <c r="L66" s="16"/>
      <c r="M66" s="16"/>
      <c r="N66" s="16">
        <f>ROUND(E66*I66,2)</f>
        <v>0</v>
      </c>
      <c r="O66" s="16"/>
      <c r="P66" s="80">
        <f t="shared" si="7"/>
        <v>0</v>
      </c>
    </row>
    <row r="67" spans="1:16" s="51" customFormat="1" ht="51" x14ac:dyDescent="0.2">
      <c r="A67" s="19">
        <v>30</v>
      </c>
      <c r="B67" s="56"/>
      <c r="C67" s="20" t="s">
        <v>416</v>
      </c>
      <c r="D67" s="77" t="s">
        <v>34</v>
      </c>
      <c r="E67" s="97">
        <v>2</v>
      </c>
      <c r="F67" s="16"/>
      <c r="G67" s="16"/>
      <c r="H67" s="16">
        <f>ROUND(F67*G67,2)</f>
        <v>0</v>
      </c>
      <c r="I67" s="16"/>
      <c r="J67" s="16"/>
      <c r="K67" s="79">
        <f t="shared" si="6"/>
        <v>0</v>
      </c>
      <c r="L67" s="16">
        <f>ROUND(E67*F67,2)</f>
        <v>0</v>
      </c>
      <c r="M67" s="16">
        <f>ROUND(H67*E67,2)</f>
        <v>0</v>
      </c>
      <c r="N67" s="16"/>
      <c r="O67" s="16">
        <f>ROUND(J67*E67,2)</f>
        <v>0</v>
      </c>
      <c r="P67" s="80">
        <f t="shared" si="7"/>
        <v>0</v>
      </c>
    </row>
    <row r="68" spans="1:16" s="51" customFormat="1" ht="89.25" x14ac:dyDescent="0.2">
      <c r="A68" s="19"/>
      <c r="B68" s="93"/>
      <c r="C68" s="142" t="s">
        <v>408</v>
      </c>
      <c r="D68" s="77" t="s">
        <v>34</v>
      </c>
      <c r="E68" s="97">
        <v>1</v>
      </c>
      <c r="F68" s="16"/>
      <c r="G68" s="16"/>
      <c r="H68" s="16"/>
      <c r="I68" s="16"/>
      <c r="J68" s="16"/>
      <c r="K68" s="79">
        <f t="shared" ref="K68:K79" si="10">J68+I68+H68</f>
        <v>0</v>
      </c>
      <c r="L68" s="16"/>
      <c r="M68" s="16"/>
      <c r="N68" s="16">
        <f>ROUND(E68*I68,2)</f>
        <v>0</v>
      </c>
      <c r="O68" s="16"/>
      <c r="P68" s="80">
        <f t="shared" ref="P68:P79" si="11">M68+N68+O68</f>
        <v>0</v>
      </c>
    </row>
    <row r="69" spans="1:16" s="51" customFormat="1" ht="89.25" x14ac:dyDescent="0.2">
      <c r="A69" s="19"/>
      <c r="B69" s="93"/>
      <c r="C69" s="142" t="s">
        <v>410</v>
      </c>
      <c r="D69" s="77" t="s">
        <v>34</v>
      </c>
      <c r="E69" s="97">
        <v>1</v>
      </c>
      <c r="F69" s="16"/>
      <c r="G69" s="16"/>
      <c r="H69" s="16"/>
      <c r="I69" s="16"/>
      <c r="J69" s="16"/>
      <c r="K69" s="79">
        <f>J69+I69+H69</f>
        <v>0</v>
      </c>
      <c r="L69" s="16"/>
      <c r="M69" s="16"/>
      <c r="N69" s="16">
        <f>ROUND(E69*I69,2)</f>
        <v>0</v>
      </c>
      <c r="O69" s="16"/>
      <c r="P69" s="80">
        <f>M69+N69+O69</f>
        <v>0</v>
      </c>
    </row>
    <row r="70" spans="1:16" s="17" customFormat="1" ht="18" customHeight="1" x14ac:dyDescent="0.2">
      <c r="A70" s="19"/>
      <c r="B70" s="20"/>
      <c r="C70" s="142" t="s">
        <v>409</v>
      </c>
      <c r="D70" s="77" t="s">
        <v>29</v>
      </c>
      <c r="E70" s="95">
        <v>0.1</v>
      </c>
      <c r="F70" s="16"/>
      <c r="G70" s="16"/>
      <c r="H70" s="16"/>
      <c r="I70" s="16"/>
      <c r="J70" s="16"/>
      <c r="K70" s="79">
        <f t="shared" si="10"/>
        <v>0</v>
      </c>
      <c r="L70" s="16"/>
      <c r="M70" s="16"/>
      <c r="N70" s="16">
        <f>ROUND(E70*I70,2)</f>
        <v>0</v>
      </c>
      <c r="O70" s="16"/>
      <c r="P70" s="80">
        <f t="shared" si="11"/>
        <v>0</v>
      </c>
    </row>
    <row r="71" spans="1:16" s="51" customFormat="1" ht="38.25" x14ac:dyDescent="0.2">
      <c r="A71" s="19">
        <v>31</v>
      </c>
      <c r="B71" s="20"/>
      <c r="C71" s="20" t="s">
        <v>756</v>
      </c>
      <c r="D71" s="77" t="s">
        <v>29</v>
      </c>
      <c r="E71" s="95">
        <v>21</v>
      </c>
      <c r="F71" s="16"/>
      <c r="G71" s="16"/>
      <c r="H71" s="16">
        <f>ROUND(F71*G71,2)</f>
        <v>0</v>
      </c>
      <c r="I71" s="16"/>
      <c r="J71" s="16"/>
      <c r="K71" s="79">
        <f t="shared" si="10"/>
        <v>0</v>
      </c>
      <c r="L71" s="16">
        <f>ROUND(E71*F71,2)</f>
        <v>0</v>
      </c>
      <c r="M71" s="16">
        <f>ROUND(H71*E71,2)</f>
        <v>0</v>
      </c>
      <c r="N71" s="16"/>
      <c r="O71" s="16">
        <f>ROUND(J71*E71,2)</f>
        <v>0</v>
      </c>
      <c r="P71" s="80">
        <f t="shared" si="11"/>
        <v>0</v>
      </c>
    </row>
    <row r="72" spans="1:16" s="51" customFormat="1" ht="18" customHeight="1" x14ac:dyDescent="0.2">
      <c r="A72" s="19"/>
      <c r="B72" s="93"/>
      <c r="C72" s="142" t="s">
        <v>181</v>
      </c>
      <c r="D72" s="77" t="s">
        <v>29</v>
      </c>
      <c r="E72" s="95">
        <v>21</v>
      </c>
      <c r="F72" s="16"/>
      <c r="G72" s="16"/>
      <c r="H72" s="16"/>
      <c r="I72" s="16"/>
      <c r="J72" s="16"/>
      <c r="K72" s="79">
        <f t="shared" si="10"/>
        <v>0</v>
      </c>
      <c r="L72" s="16"/>
      <c r="M72" s="16"/>
      <c r="N72" s="16">
        <f>ROUND(E72*I72,2)</f>
        <v>0</v>
      </c>
      <c r="O72" s="16"/>
      <c r="P72" s="80">
        <f t="shared" si="11"/>
        <v>0</v>
      </c>
    </row>
    <row r="73" spans="1:16" s="51" customFormat="1" ht="18" customHeight="1" x14ac:dyDescent="0.2">
      <c r="A73" s="19">
        <v>32</v>
      </c>
      <c r="B73" s="56"/>
      <c r="C73" s="20" t="s">
        <v>385</v>
      </c>
      <c r="D73" s="77" t="s">
        <v>31</v>
      </c>
      <c r="E73" s="95">
        <v>25.4</v>
      </c>
      <c r="F73" s="16"/>
      <c r="G73" s="16"/>
      <c r="H73" s="16">
        <f>ROUND(F73*G73,2)</f>
        <v>0</v>
      </c>
      <c r="I73" s="16"/>
      <c r="J73" s="16"/>
      <c r="K73" s="79">
        <f t="shared" si="10"/>
        <v>0</v>
      </c>
      <c r="L73" s="16">
        <f>ROUND(E73*F73,2)</f>
        <v>0</v>
      </c>
      <c r="M73" s="16">
        <f>ROUND(H73*E73,2)</f>
        <v>0</v>
      </c>
      <c r="N73" s="16"/>
      <c r="O73" s="16">
        <f>ROUND(J73*E73,2)</f>
        <v>0</v>
      </c>
      <c r="P73" s="80">
        <f t="shared" si="11"/>
        <v>0</v>
      </c>
    </row>
    <row r="74" spans="1:16" s="51" customFormat="1" ht="38.25" x14ac:dyDescent="0.2">
      <c r="A74" s="19">
        <v>33</v>
      </c>
      <c r="B74" s="56"/>
      <c r="C74" s="20" t="s">
        <v>386</v>
      </c>
      <c r="D74" s="77" t="s">
        <v>29</v>
      </c>
      <c r="E74" s="95">
        <v>144</v>
      </c>
      <c r="F74" s="16"/>
      <c r="G74" s="16"/>
      <c r="H74" s="16">
        <f>ROUND(F74*G74,2)</f>
        <v>0</v>
      </c>
      <c r="I74" s="16"/>
      <c r="J74" s="16"/>
      <c r="K74" s="79">
        <f t="shared" si="10"/>
        <v>0</v>
      </c>
      <c r="L74" s="16">
        <f>ROUND(E74*F74,2)</f>
        <v>0</v>
      </c>
      <c r="M74" s="16">
        <f>ROUND(H74*E74,2)</f>
        <v>0</v>
      </c>
      <c r="N74" s="16"/>
      <c r="O74" s="16">
        <f>ROUND(J74*E74,2)</f>
        <v>0</v>
      </c>
      <c r="P74" s="80">
        <f t="shared" si="11"/>
        <v>0</v>
      </c>
    </row>
    <row r="75" spans="1:16" s="51" customFormat="1" ht="18" customHeight="1" x14ac:dyDescent="0.2">
      <c r="A75" s="19"/>
      <c r="B75" s="93"/>
      <c r="C75" s="142" t="s">
        <v>181</v>
      </c>
      <c r="D75" s="77" t="s">
        <v>29</v>
      </c>
      <c r="E75" s="95">
        <v>13</v>
      </c>
      <c r="F75" s="16"/>
      <c r="G75" s="16"/>
      <c r="H75" s="16"/>
      <c r="I75" s="16"/>
      <c r="J75" s="16"/>
      <c r="K75" s="79">
        <f t="shared" si="10"/>
        <v>0</v>
      </c>
      <c r="L75" s="16"/>
      <c r="M75" s="16"/>
      <c r="N75" s="16">
        <f>ROUND(E75*I75,2)</f>
        <v>0</v>
      </c>
      <c r="O75" s="16"/>
      <c r="P75" s="80">
        <f t="shared" si="11"/>
        <v>0</v>
      </c>
    </row>
    <row r="76" spans="1:16" s="51" customFormat="1" ht="38.25" x14ac:dyDescent="0.2">
      <c r="A76" s="19">
        <v>34</v>
      </c>
      <c r="B76" s="56"/>
      <c r="C76" s="20" t="s">
        <v>387</v>
      </c>
      <c r="D76" s="77" t="s">
        <v>29</v>
      </c>
      <c r="E76" s="95">
        <v>45.1</v>
      </c>
      <c r="F76" s="16"/>
      <c r="G76" s="16"/>
      <c r="H76" s="16"/>
      <c r="I76" s="16"/>
      <c r="J76" s="16"/>
      <c r="K76" s="79">
        <f t="shared" si="10"/>
        <v>0</v>
      </c>
      <c r="L76" s="16"/>
      <c r="M76" s="16"/>
      <c r="N76" s="16"/>
      <c r="O76" s="16">
        <f>ROUND(J76*E76,2)</f>
        <v>0</v>
      </c>
      <c r="P76" s="80">
        <f t="shared" si="11"/>
        <v>0</v>
      </c>
    </row>
    <row r="77" spans="1:16" s="17" customFormat="1" ht="18" customHeight="1" x14ac:dyDescent="0.2">
      <c r="A77" s="19">
        <v>35</v>
      </c>
      <c r="B77" s="93"/>
      <c r="C77" s="20" t="s">
        <v>398</v>
      </c>
      <c r="D77" s="77" t="s">
        <v>35</v>
      </c>
      <c r="E77" s="95">
        <v>35</v>
      </c>
      <c r="F77" s="16"/>
      <c r="G77" s="16"/>
      <c r="H77" s="16">
        <f>ROUND(F77*G77,2)</f>
        <v>0</v>
      </c>
      <c r="I77" s="16"/>
      <c r="J77" s="16"/>
      <c r="K77" s="79">
        <f t="shared" si="10"/>
        <v>0</v>
      </c>
      <c r="L77" s="16">
        <f>ROUND(E77*F77,2)</f>
        <v>0</v>
      </c>
      <c r="M77" s="16">
        <f>ROUND(H77*E77,2)</f>
        <v>0</v>
      </c>
      <c r="N77" s="16">
        <f>ROUND(E77*I77,2)</f>
        <v>0</v>
      </c>
      <c r="O77" s="16">
        <f>ROUND(J77*E77,2)</f>
        <v>0</v>
      </c>
      <c r="P77" s="80">
        <f t="shared" si="11"/>
        <v>0</v>
      </c>
    </row>
    <row r="78" spans="1:16" s="17" customFormat="1" ht="25.5" x14ac:dyDescent="0.2">
      <c r="A78" s="19">
        <v>36</v>
      </c>
      <c r="B78" s="93"/>
      <c r="C78" s="20" t="s">
        <v>126</v>
      </c>
      <c r="D78" s="77" t="s">
        <v>35</v>
      </c>
      <c r="E78" s="95">
        <v>50</v>
      </c>
      <c r="F78" s="16"/>
      <c r="G78" s="16"/>
      <c r="H78" s="16">
        <f>ROUND(F78*G78,2)</f>
        <v>0</v>
      </c>
      <c r="I78" s="16"/>
      <c r="J78" s="16"/>
      <c r="K78" s="79">
        <f t="shared" si="10"/>
        <v>0</v>
      </c>
      <c r="L78" s="16">
        <f>ROUND(E78*F78,2)</f>
        <v>0</v>
      </c>
      <c r="M78" s="16">
        <f>ROUND(H78*E78,2)</f>
        <v>0</v>
      </c>
      <c r="N78" s="16">
        <f>ROUND(E78*I78,2)</f>
        <v>0</v>
      </c>
      <c r="O78" s="16">
        <f>ROUND(J78*E78,2)</f>
        <v>0</v>
      </c>
      <c r="P78" s="80">
        <f t="shared" si="11"/>
        <v>0</v>
      </c>
    </row>
    <row r="79" spans="1:16" s="17" customFormat="1" ht="51" x14ac:dyDescent="0.2">
      <c r="A79" s="19">
        <v>37</v>
      </c>
      <c r="B79" s="93"/>
      <c r="C79" s="20" t="s">
        <v>419</v>
      </c>
      <c r="D79" s="77" t="s">
        <v>34</v>
      </c>
      <c r="E79" s="78">
        <v>1</v>
      </c>
      <c r="F79" s="16"/>
      <c r="G79" s="16"/>
      <c r="H79" s="16">
        <f>ROUND(F79*G79,2)</f>
        <v>0</v>
      </c>
      <c r="I79" s="16"/>
      <c r="J79" s="16"/>
      <c r="K79" s="79">
        <f t="shared" si="10"/>
        <v>0</v>
      </c>
      <c r="L79" s="16">
        <f>ROUND(E79*F79,2)</f>
        <v>0</v>
      </c>
      <c r="M79" s="16">
        <f>ROUND(H79*E79,2)</f>
        <v>0</v>
      </c>
      <c r="N79" s="16">
        <f>ROUND(E79*I79,2)</f>
        <v>0</v>
      </c>
      <c r="O79" s="16">
        <f>ROUND(J79*E79,2)</f>
        <v>0</v>
      </c>
      <c r="P79" s="80">
        <f t="shared" si="11"/>
        <v>0</v>
      </c>
    </row>
    <row r="80" spans="1:16" s="51" customFormat="1" ht="18" customHeight="1" x14ac:dyDescent="0.2">
      <c r="A80" s="19"/>
      <c r="B80" s="93"/>
      <c r="C80" s="134" t="s">
        <v>51</v>
      </c>
      <c r="D80" s="77"/>
      <c r="E80" s="95"/>
      <c r="F80" s="16"/>
      <c r="G80" s="16"/>
      <c r="H80" s="16"/>
      <c r="I80" s="16"/>
      <c r="J80" s="16"/>
      <c r="K80" s="79"/>
      <c r="L80" s="16"/>
      <c r="M80" s="16"/>
      <c r="N80" s="16"/>
      <c r="O80" s="16"/>
      <c r="P80" s="80"/>
    </row>
    <row r="81" spans="1:16" s="17" customFormat="1" ht="51.75" thickBot="1" x14ac:dyDescent="0.25">
      <c r="A81" s="49">
        <v>38</v>
      </c>
      <c r="B81" s="115"/>
      <c r="C81" s="20" t="s">
        <v>124</v>
      </c>
      <c r="D81" s="77" t="s">
        <v>34</v>
      </c>
      <c r="E81" s="95">
        <v>1</v>
      </c>
      <c r="F81" s="16"/>
      <c r="G81" s="16"/>
      <c r="H81" s="16">
        <f>ROUND(F81*G81,2)</f>
        <v>0</v>
      </c>
      <c r="I81" s="16"/>
      <c r="J81" s="16"/>
      <c r="K81" s="79">
        <f>J81+I81+H81</f>
        <v>0</v>
      </c>
      <c r="L81" s="16">
        <f>ROUND(E81*F81,2)</f>
        <v>0</v>
      </c>
      <c r="M81" s="16">
        <f>ROUND(H81*E81,2)</f>
        <v>0</v>
      </c>
      <c r="N81" s="16">
        <f>ROUND(E81*I81,2)</f>
        <v>0</v>
      </c>
      <c r="O81" s="16">
        <f>ROUND(J81*E81,2)</f>
        <v>0</v>
      </c>
      <c r="P81" s="80">
        <f>M81+N81+O81</f>
        <v>0</v>
      </c>
    </row>
    <row r="82" spans="1:16" s="17" customFormat="1" ht="18" customHeight="1" thickBot="1" x14ac:dyDescent="0.25">
      <c r="A82" s="58"/>
      <c r="B82" s="60"/>
      <c r="C82" s="60" t="s">
        <v>10</v>
      </c>
      <c r="D82" s="81"/>
      <c r="E82" s="82"/>
      <c r="F82" s="61"/>
      <c r="G82" s="61"/>
      <c r="H82" s="61"/>
      <c r="I82" s="61"/>
      <c r="J82" s="61"/>
      <c r="K82" s="61"/>
      <c r="L82" s="61">
        <f>SUM(L15:L81)</f>
        <v>0</v>
      </c>
      <c r="M82" s="61">
        <f>SUM(M15:M81)</f>
        <v>0</v>
      </c>
      <c r="N82" s="61">
        <f>SUM(N15:N81)</f>
        <v>0</v>
      </c>
      <c r="O82" s="61">
        <f>SUM(O15:O81)</f>
        <v>0</v>
      </c>
      <c r="P82" s="61">
        <f>SUM(P15:P81)</f>
        <v>0</v>
      </c>
    </row>
    <row r="83" spans="1:16" ht="18" customHeight="1" thickBot="1" x14ac:dyDescent="0.25">
      <c r="A83" s="25"/>
      <c r="B83" s="25"/>
      <c r="C83" s="25"/>
      <c r="D83" s="83"/>
      <c r="E83" s="83"/>
      <c r="F83" s="83"/>
      <c r="G83" s="83"/>
      <c r="H83" s="83"/>
      <c r="I83" s="83"/>
      <c r="J83" s="26"/>
      <c r="K83" s="26" t="s">
        <v>76</v>
      </c>
      <c r="L83" s="139"/>
      <c r="M83" s="84"/>
      <c r="N83" s="16">
        <f>ROUND(N82*0.05,2)</f>
        <v>0</v>
      </c>
      <c r="O83" s="85"/>
      <c r="P83" s="85"/>
    </row>
    <row r="84" spans="1:16" ht="21" customHeight="1" thickBot="1" x14ac:dyDescent="0.25">
      <c r="A84" s="25"/>
      <c r="B84" s="25"/>
      <c r="C84" s="102"/>
      <c r="D84" s="83"/>
      <c r="E84" s="83"/>
      <c r="F84" s="83"/>
      <c r="G84" s="83"/>
      <c r="H84" s="83"/>
      <c r="I84" s="83"/>
      <c r="J84" s="27"/>
      <c r="K84" s="27"/>
      <c r="L84" s="27" t="s">
        <v>18</v>
      </c>
      <c r="M84" s="86">
        <f>M83+M82</f>
        <v>0</v>
      </c>
      <c r="N84" s="86">
        <f>N83+N82</f>
        <v>0</v>
      </c>
      <c r="O84" s="86">
        <f>O83+O82</f>
        <v>0</v>
      </c>
      <c r="P84" s="86">
        <f>SUM(M84:O84)</f>
        <v>0</v>
      </c>
    </row>
    <row r="86" spans="1:16" ht="14.25" x14ac:dyDescent="0.2">
      <c r="B86" s="71" t="s">
        <v>12</v>
      </c>
      <c r="C86" s="71"/>
      <c r="D86" s="33" t="s">
        <v>74</v>
      </c>
      <c r="G86" s="33"/>
      <c r="H86" s="33" t="s">
        <v>19</v>
      </c>
      <c r="I86" s="33"/>
      <c r="J86" s="33"/>
      <c r="K86" s="33"/>
      <c r="M86" s="33"/>
    </row>
    <row r="87" spans="1:16" ht="14.25" x14ac:dyDescent="0.2">
      <c r="D87" s="35" t="s">
        <v>75</v>
      </c>
    </row>
    <row r="88" spans="1:16" ht="14.25" x14ac:dyDescent="0.2">
      <c r="B88" s="35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48" fitToHeight="3" orientation="landscape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  <pageSetUpPr fitToPage="1"/>
  </sheetPr>
  <dimension ref="A1:W40"/>
  <sheetViews>
    <sheetView topLeftCell="A16" workbookViewId="0">
      <selection activeCell="G35" sqref="G35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28515625" style="36" bestFit="1" customWidth="1"/>
    <col min="12" max="12" width="10.42578125" style="36" customWidth="1"/>
    <col min="13" max="13" width="9.28515625" style="36" customWidth="1"/>
    <col min="14" max="14" width="10.28515625" style="36" bestFit="1" customWidth="1"/>
    <col min="15" max="15" width="11.140625" style="36" bestFit="1" customWidth="1"/>
    <col min="16" max="16" width="10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167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91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'Obj.1-2'!A4</f>
        <v>Objekta nosaukums: Inženierkomunikāciju ārējie tīkli un teritorijas sakārtošana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'Lok.1-0'!A4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>
        <f>'Lok.1-0'!A5</f>
        <v>0</v>
      </c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93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40</v>
      </c>
      <c r="M8" s="3"/>
      <c r="N8" s="41"/>
      <c r="O8" s="73">
        <f>P36</f>
        <v>0</v>
      </c>
      <c r="P8" s="3"/>
    </row>
    <row r="9" spans="1:16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95" t="s">
        <v>14</v>
      </c>
      <c r="B11" s="195" t="s">
        <v>9</v>
      </c>
      <c r="C11" s="195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16" s="13" customFormat="1" ht="12.75" customHeight="1" x14ac:dyDescent="0.2">
      <c r="A12" s="196"/>
      <c r="B12" s="196"/>
      <c r="C12" s="196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16" s="13" customFormat="1" ht="34.5" thickBot="1" x14ac:dyDescent="0.25">
      <c r="A13" s="197"/>
      <c r="B13" s="197"/>
      <c r="C13" s="197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75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16" s="51" customFormat="1" ht="18" customHeight="1" x14ac:dyDescent="0.2">
      <c r="A14" s="19"/>
      <c r="B14" s="20"/>
      <c r="C14" s="94" t="s">
        <v>54</v>
      </c>
      <c r="D14" s="77"/>
      <c r="E14" s="78"/>
      <c r="F14" s="16"/>
      <c r="G14" s="16"/>
      <c r="H14" s="16"/>
      <c r="I14" s="16"/>
      <c r="J14" s="16"/>
      <c r="K14" s="79"/>
      <c r="L14" s="16"/>
      <c r="M14" s="16"/>
      <c r="N14" s="16"/>
      <c r="O14" s="16"/>
      <c r="P14" s="80"/>
    </row>
    <row r="15" spans="1:16" s="51" customFormat="1" ht="38.25" x14ac:dyDescent="0.2">
      <c r="A15" s="19">
        <v>1</v>
      </c>
      <c r="B15" s="56"/>
      <c r="C15" s="20" t="s">
        <v>545</v>
      </c>
      <c r="D15" s="77" t="s">
        <v>35</v>
      </c>
      <c r="E15" s="78">
        <v>23</v>
      </c>
      <c r="F15" s="16"/>
      <c r="G15" s="16"/>
      <c r="H15" s="16">
        <f>ROUND(F15*G15,2)</f>
        <v>0</v>
      </c>
      <c r="I15" s="16"/>
      <c r="J15" s="79"/>
      <c r="K15" s="79">
        <f t="shared" ref="K15:K29" si="0">J15+I15+H15</f>
        <v>0</v>
      </c>
      <c r="L15" s="16">
        <f>ROUND(E15*F15,2)</f>
        <v>0</v>
      </c>
      <c r="M15" s="16">
        <f>ROUND(H15*E15,2)</f>
        <v>0</v>
      </c>
      <c r="N15" s="16"/>
      <c r="O15" s="16">
        <f>ROUND(J15*E15,2)</f>
        <v>0</v>
      </c>
      <c r="P15" s="80">
        <f t="shared" ref="P15:P29" si="1">M15+N15+O15</f>
        <v>0</v>
      </c>
    </row>
    <row r="16" spans="1:16" s="51" customFormat="1" ht="25.5" x14ac:dyDescent="0.2">
      <c r="A16" s="19">
        <v>2</v>
      </c>
      <c r="B16" s="56"/>
      <c r="C16" s="20" t="s">
        <v>102</v>
      </c>
      <c r="D16" s="77" t="s">
        <v>35</v>
      </c>
      <c r="E16" s="78">
        <v>26</v>
      </c>
      <c r="F16" s="16"/>
      <c r="G16" s="16"/>
      <c r="H16" s="16">
        <f>ROUND(F16*G16,2)</f>
        <v>0</v>
      </c>
      <c r="I16" s="16"/>
      <c r="J16" s="79"/>
      <c r="K16" s="79">
        <f t="shared" si="0"/>
        <v>0</v>
      </c>
      <c r="L16" s="16">
        <f>ROUND(E16*F16,2)</f>
        <v>0</v>
      </c>
      <c r="M16" s="16">
        <f>ROUND(H16*E16,2)</f>
        <v>0</v>
      </c>
      <c r="N16" s="16"/>
      <c r="O16" s="16">
        <f>ROUND(J16*E16,2)</f>
        <v>0</v>
      </c>
      <c r="P16" s="80">
        <f t="shared" si="1"/>
        <v>0</v>
      </c>
    </row>
    <row r="17" spans="1:23" s="51" customFormat="1" ht="25.5" x14ac:dyDescent="0.2">
      <c r="A17" s="19"/>
      <c r="B17" s="56"/>
      <c r="C17" s="142" t="s">
        <v>546</v>
      </c>
      <c r="D17" s="77" t="s">
        <v>35</v>
      </c>
      <c r="E17" s="78">
        <v>13</v>
      </c>
      <c r="F17" s="16"/>
      <c r="G17" s="16"/>
      <c r="H17" s="16"/>
      <c r="I17" s="16"/>
      <c r="J17" s="79"/>
      <c r="K17" s="79">
        <f t="shared" si="0"/>
        <v>0</v>
      </c>
      <c r="L17" s="16"/>
      <c r="M17" s="16"/>
      <c r="N17" s="16">
        <f>ROUND(I17*E17,2)</f>
        <v>0</v>
      </c>
      <c r="O17" s="16"/>
      <c r="P17" s="80">
        <f t="shared" si="1"/>
        <v>0</v>
      </c>
    </row>
    <row r="18" spans="1:23" s="51" customFormat="1" ht="18" customHeight="1" x14ac:dyDescent="0.2">
      <c r="A18" s="19"/>
      <c r="B18" s="56"/>
      <c r="C18" s="142" t="s">
        <v>548</v>
      </c>
      <c r="D18" s="77" t="s">
        <v>30</v>
      </c>
      <c r="E18" s="78">
        <v>3</v>
      </c>
      <c r="F18" s="16"/>
      <c r="G18" s="16"/>
      <c r="H18" s="16"/>
      <c r="I18" s="16"/>
      <c r="J18" s="79"/>
      <c r="K18" s="79">
        <f t="shared" si="0"/>
        <v>0</v>
      </c>
      <c r="L18" s="16"/>
      <c r="M18" s="16"/>
      <c r="N18" s="16">
        <f>ROUND(I18*E18,2)</f>
        <v>0</v>
      </c>
      <c r="O18" s="16"/>
      <c r="P18" s="80">
        <f t="shared" si="1"/>
        <v>0</v>
      </c>
    </row>
    <row r="19" spans="1:23" s="51" customFormat="1" ht="18" customHeight="1" x14ac:dyDescent="0.2">
      <c r="A19" s="19"/>
      <c r="B19" s="56"/>
      <c r="C19" s="142" t="s">
        <v>547</v>
      </c>
      <c r="D19" s="77" t="s">
        <v>35</v>
      </c>
      <c r="E19" s="78">
        <v>13</v>
      </c>
      <c r="F19" s="16"/>
      <c r="G19" s="16"/>
      <c r="H19" s="16"/>
      <c r="I19" s="16"/>
      <c r="J19" s="79"/>
      <c r="K19" s="79">
        <f t="shared" si="0"/>
        <v>0</v>
      </c>
      <c r="L19" s="16"/>
      <c r="M19" s="16"/>
      <c r="N19" s="16">
        <f>ROUND(I19*E19,2)</f>
        <v>0</v>
      </c>
      <c r="O19" s="16"/>
      <c r="P19" s="80">
        <f t="shared" si="1"/>
        <v>0</v>
      </c>
    </row>
    <row r="20" spans="1:23" s="51" customFormat="1" ht="25.5" x14ac:dyDescent="0.2">
      <c r="A20" s="19">
        <v>3</v>
      </c>
      <c r="B20" s="56"/>
      <c r="C20" s="20" t="s">
        <v>551</v>
      </c>
      <c r="D20" s="77" t="s">
        <v>35</v>
      </c>
      <c r="E20" s="78">
        <v>11</v>
      </c>
      <c r="F20" s="16"/>
      <c r="G20" s="16"/>
      <c r="H20" s="16">
        <f>ROUND(F20*G20,2)</f>
        <v>0</v>
      </c>
      <c r="I20" s="16"/>
      <c r="J20" s="79"/>
      <c r="K20" s="79">
        <f t="shared" si="0"/>
        <v>0</v>
      </c>
      <c r="L20" s="16">
        <f>ROUND(E20*F20,2)</f>
        <v>0</v>
      </c>
      <c r="M20" s="16">
        <f>ROUND(H20*E20,2)</f>
        <v>0</v>
      </c>
      <c r="N20" s="16"/>
      <c r="O20" s="16">
        <f>ROUND(J20*E20,2)</f>
        <v>0</v>
      </c>
      <c r="P20" s="80">
        <f t="shared" si="1"/>
        <v>0</v>
      </c>
    </row>
    <row r="21" spans="1:23" s="51" customFormat="1" ht="18" customHeight="1" x14ac:dyDescent="0.2">
      <c r="A21" s="19"/>
      <c r="B21" s="56"/>
      <c r="C21" s="142" t="s">
        <v>552</v>
      </c>
      <c r="D21" s="77" t="s">
        <v>35</v>
      </c>
      <c r="E21" s="78">
        <v>11</v>
      </c>
      <c r="F21" s="16"/>
      <c r="G21" s="16"/>
      <c r="H21" s="16"/>
      <c r="I21" s="16"/>
      <c r="J21" s="79"/>
      <c r="K21" s="79">
        <f t="shared" si="0"/>
        <v>0</v>
      </c>
      <c r="L21" s="16"/>
      <c r="M21" s="16"/>
      <c r="N21" s="16">
        <f>ROUND(I21*E21,2)</f>
        <v>0</v>
      </c>
      <c r="O21" s="16"/>
      <c r="P21" s="80">
        <f t="shared" si="1"/>
        <v>0</v>
      </c>
    </row>
    <row r="22" spans="1:23" s="51" customFormat="1" ht="25.5" x14ac:dyDescent="0.2">
      <c r="A22" s="19">
        <v>4</v>
      </c>
      <c r="B22" s="56"/>
      <c r="C22" s="20" t="s">
        <v>550</v>
      </c>
      <c r="D22" s="77" t="s">
        <v>35</v>
      </c>
      <c r="E22" s="78">
        <v>21</v>
      </c>
      <c r="F22" s="16"/>
      <c r="G22" s="16"/>
      <c r="H22" s="16">
        <f>ROUND(F22*G22,2)</f>
        <v>0</v>
      </c>
      <c r="I22" s="16"/>
      <c r="J22" s="79"/>
      <c r="K22" s="79">
        <f t="shared" si="0"/>
        <v>0</v>
      </c>
      <c r="L22" s="16">
        <f>ROUND(E22*F22,2)</f>
        <v>0</v>
      </c>
      <c r="M22" s="16">
        <f>ROUND(H22*E22,2)</f>
        <v>0</v>
      </c>
      <c r="N22" s="16"/>
      <c r="O22" s="16">
        <f>ROUND(J22*E22,2)</f>
        <v>0</v>
      </c>
      <c r="P22" s="80">
        <f t="shared" si="1"/>
        <v>0</v>
      </c>
    </row>
    <row r="23" spans="1:23" s="51" customFormat="1" ht="18" customHeight="1" x14ac:dyDescent="0.2">
      <c r="A23" s="19"/>
      <c r="B23" s="56"/>
      <c r="C23" s="142" t="s">
        <v>552</v>
      </c>
      <c r="D23" s="77" t="s">
        <v>35</v>
      </c>
      <c r="E23" s="78">
        <v>21</v>
      </c>
      <c r="F23" s="16"/>
      <c r="G23" s="16"/>
      <c r="H23" s="16"/>
      <c r="I23" s="16"/>
      <c r="J23" s="79"/>
      <c r="K23" s="79">
        <f t="shared" si="0"/>
        <v>0</v>
      </c>
      <c r="L23" s="16"/>
      <c r="M23" s="16"/>
      <c r="N23" s="16">
        <f>ROUND(I23*E23,2)</f>
        <v>0</v>
      </c>
      <c r="O23" s="16"/>
      <c r="P23" s="80">
        <f t="shared" si="1"/>
        <v>0</v>
      </c>
    </row>
    <row r="24" spans="1:23" s="51" customFormat="1" ht="25.5" x14ac:dyDescent="0.2">
      <c r="A24" s="19">
        <v>5</v>
      </c>
      <c r="B24" s="56"/>
      <c r="C24" s="20" t="s">
        <v>554</v>
      </c>
      <c r="D24" s="77" t="s">
        <v>53</v>
      </c>
      <c r="E24" s="78">
        <v>2</v>
      </c>
      <c r="F24" s="16"/>
      <c r="G24" s="16"/>
      <c r="H24" s="16">
        <f>ROUND(F24*G24,2)</f>
        <v>0</v>
      </c>
      <c r="I24" s="16"/>
      <c r="J24" s="79"/>
      <c r="K24" s="79">
        <f t="shared" si="0"/>
        <v>0</v>
      </c>
      <c r="L24" s="16">
        <f>ROUND(E24*F24,2)</f>
        <v>0</v>
      </c>
      <c r="M24" s="16">
        <f>ROUND(H24*E24,2)</f>
        <v>0</v>
      </c>
      <c r="N24" s="16"/>
      <c r="O24" s="16">
        <f>ROUND(J24*E24,2)</f>
        <v>0</v>
      </c>
      <c r="P24" s="80">
        <f t="shared" si="1"/>
        <v>0</v>
      </c>
    </row>
    <row r="25" spans="1:23" s="51" customFormat="1" ht="18" customHeight="1" x14ac:dyDescent="0.2">
      <c r="A25" s="19"/>
      <c r="B25" s="56"/>
      <c r="C25" s="142" t="s">
        <v>555</v>
      </c>
      <c r="D25" s="77" t="s">
        <v>34</v>
      </c>
      <c r="E25" s="78">
        <v>2</v>
      </c>
      <c r="F25" s="16"/>
      <c r="G25" s="16"/>
      <c r="H25" s="16"/>
      <c r="I25" s="16"/>
      <c r="J25" s="79"/>
      <c r="K25" s="79">
        <f t="shared" si="0"/>
        <v>0</v>
      </c>
      <c r="L25" s="16"/>
      <c r="M25" s="16"/>
      <c r="N25" s="16">
        <f>ROUND(I25*E25,2)</f>
        <v>0</v>
      </c>
      <c r="O25" s="16"/>
      <c r="P25" s="80">
        <f t="shared" si="1"/>
        <v>0</v>
      </c>
    </row>
    <row r="26" spans="1:23" s="51" customFormat="1" ht="25.5" x14ac:dyDescent="0.2">
      <c r="A26" s="19">
        <v>6</v>
      </c>
      <c r="B26" s="56"/>
      <c r="C26" s="20" t="s">
        <v>103</v>
      </c>
      <c r="D26" s="77" t="s">
        <v>35</v>
      </c>
      <c r="E26" s="78">
        <v>24</v>
      </c>
      <c r="F26" s="16"/>
      <c r="G26" s="16"/>
      <c r="H26" s="16">
        <f>ROUND(F26*G26,2)</f>
        <v>0</v>
      </c>
      <c r="I26" s="16"/>
      <c r="J26" s="79"/>
      <c r="K26" s="79">
        <f t="shared" si="0"/>
        <v>0</v>
      </c>
      <c r="L26" s="16">
        <f>ROUND(E26*F26,2)</f>
        <v>0</v>
      </c>
      <c r="M26" s="16">
        <f>ROUND(H26*E26,2)</f>
        <v>0</v>
      </c>
      <c r="N26" s="16">
        <f>ROUND(I26*E26,2)</f>
        <v>0</v>
      </c>
      <c r="O26" s="16">
        <f>ROUND(J26*E26,2)</f>
        <v>0</v>
      </c>
      <c r="P26" s="80">
        <f t="shared" si="1"/>
        <v>0</v>
      </c>
    </row>
    <row r="27" spans="1:23" s="51" customFormat="1" ht="18" customHeight="1" x14ac:dyDescent="0.2">
      <c r="A27" s="19">
        <v>7</v>
      </c>
      <c r="B27" s="56"/>
      <c r="C27" s="20" t="s">
        <v>553</v>
      </c>
      <c r="D27" s="77" t="s">
        <v>35</v>
      </c>
      <c r="E27" s="78">
        <v>5</v>
      </c>
      <c r="F27" s="16"/>
      <c r="G27" s="16"/>
      <c r="H27" s="16">
        <f>ROUND(F27*G27,2)</f>
        <v>0</v>
      </c>
      <c r="I27" s="16"/>
      <c r="J27" s="79"/>
      <c r="K27" s="79">
        <f t="shared" si="0"/>
        <v>0</v>
      </c>
      <c r="L27" s="16">
        <f>ROUND(E27*F27,2)</f>
        <v>0</v>
      </c>
      <c r="M27" s="16">
        <f>ROUND(H27*E27,2)</f>
        <v>0</v>
      </c>
      <c r="N27" s="16"/>
      <c r="O27" s="16">
        <f>ROUND(J27*E27,2)</f>
        <v>0</v>
      </c>
      <c r="P27" s="80">
        <f t="shared" si="1"/>
        <v>0</v>
      </c>
    </row>
    <row r="28" spans="1:23" s="51" customFormat="1" ht="18" customHeight="1" x14ac:dyDescent="0.2">
      <c r="A28" s="19"/>
      <c r="B28" s="56"/>
      <c r="C28" s="142" t="s">
        <v>549</v>
      </c>
      <c r="D28" s="77" t="s">
        <v>35</v>
      </c>
      <c r="E28" s="78">
        <v>5</v>
      </c>
      <c r="F28" s="16"/>
      <c r="G28" s="16"/>
      <c r="H28" s="16"/>
      <c r="I28" s="16"/>
      <c r="J28" s="79"/>
      <c r="K28" s="79">
        <f t="shared" si="0"/>
        <v>0</v>
      </c>
      <c r="L28" s="16"/>
      <c r="M28" s="16"/>
      <c r="N28" s="16">
        <f>ROUND(I28*E28,2)</f>
        <v>0</v>
      </c>
      <c r="O28" s="16"/>
      <c r="P28" s="80">
        <f t="shared" si="1"/>
        <v>0</v>
      </c>
    </row>
    <row r="29" spans="1:23" s="51" customFormat="1" ht="18" customHeight="1" x14ac:dyDescent="0.2">
      <c r="A29" s="49">
        <v>8</v>
      </c>
      <c r="B29" s="20"/>
      <c r="C29" s="20" t="s">
        <v>460</v>
      </c>
      <c r="D29" s="77" t="s">
        <v>34</v>
      </c>
      <c r="E29" s="97">
        <v>1</v>
      </c>
      <c r="F29" s="16"/>
      <c r="G29" s="16"/>
      <c r="H29" s="16"/>
      <c r="I29" s="16"/>
      <c r="J29" s="16"/>
      <c r="K29" s="79">
        <f t="shared" si="0"/>
        <v>0</v>
      </c>
      <c r="L29" s="16"/>
      <c r="M29" s="16"/>
      <c r="N29" s="16">
        <f>ROUND(E29*I29,2)</f>
        <v>0</v>
      </c>
      <c r="O29" s="16"/>
      <c r="P29" s="80">
        <f t="shared" si="1"/>
        <v>0</v>
      </c>
      <c r="R29" s="101"/>
      <c r="S29" s="101"/>
      <c r="T29" s="101"/>
      <c r="U29" s="101"/>
      <c r="V29" s="101"/>
      <c r="W29" s="101"/>
    </row>
    <row r="30" spans="1:23" s="51" customFormat="1" ht="18" customHeight="1" x14ac:dyDescent="0.2">
      <c r="A30" s="19"/>
      <c r="B30" s="20"/>
      <c r="C30" s="94" t="s">
        <v>105</v>
      </c>
      <c r="D30" s="77"/>
      <c r="E30" s="78"/>
      <c r="F30" s="16"/>
      <c r="G30" s="16"/>
      <c r="H30" s="16"/>
      <c r="I30" s="16"/>
      <c r="J30" s="16"/>
      <c r="K30" s="79"/>
      <c r="L30" s="16"/>
      <c r="M30" s="16"/>
      <c r="N30" s="16"/>
      <c r="O30" s="16"/>
      <c r="P30" s="80"/>
    </row>
    <row r="31" spans="1:23" s="51" customFormat="1" ht="18.95" customHeight="1" x14ac:dyDescent="0.2">
      <c r="A31" s="19">
        <v>9</v>
      </c>
      <c r="B31" s="56"/>
      <c r="C31" s="20" t="s">
        <v>106</v>
      </c>
      <c r="D31" s="77" t="s">
        <v>107</v>
      </c>
      <c r="E31" s="78">
        <v>3.2000000000000001E-2</v>
      </c>
      <c r="F31" s="16"/>
      <c r="G31" s="16"/>
      <c r="H31" s="16">
        <f>ROUND(F31*G31,2)</f>
        <v>0</v>
      </c>
      <c r="I31" s="16"/>
      <c r="J31" s="79"/>
      <c r="K31" s="79">
        <f>J31+I31+H31</f>
        <v>0</v>
      </c>
      <c r="L31" s="16">
        <f>ROUND(E31*F31,2)</f>
        <v>0</v>
      </c>
      <c r="M31" s="16">
        <f>ROUND(H31*E31,2)</f>
        <v>0</v>
      </c>
      <c r="N31" s="16">
        <f>ROUND(I31*E31,2)</f>
        <v>0</v>
      </c>
      <c r="O31" s="16">
        <f>ROUND(J31*E31,2)</f>
        <v>0</v>
      </c>
      <c r="P31" s="80">
        <f>M31+N31+O31</f>
        <v>0</v>
      </c>
    </row>
    <row r="32" spans="1:23" s="51" customFormat="1" ht="18.95" customHeight="1" x14ac:dyDescent="0.2">
      <c r="A32" s="19">
        <v>10</v>
      </c>
      <c r="B32" s="56"/>
      <c r="C32" s="20" t="s">
        <v>108</v>
      </c>
      <c r="D32" s="77" t="s">
        <v>65</v>
      </c>
      <c r="E32" s="78">
        <v>1</v>
      </c>
      <c r="F32" s="16"/>
      <c r="G32" s="16"/>
      <c r="H32" s="16">
        <f>ROUND(F32*G32,2)</f>
        <v>0</v>
      </c>
      <c r="I32" s="16"/>
      <c r="J32" s="79"/>
      <c r="K32" s="79">
        <f>J32+I32+H32</f>
        <v>0</v>
      </c>
      <c r="L32" s="16">
        <f>ROUND(E32*F32,2)</f>
        <v>0</v>
      </c>
      <c r="M32" s="16">
        <f>ROUND(H32*E32,2)</f>
        <v>0</v>
      </c>
      <c r="N32" s="16">
        <f>ROUND(I32*E32,2)</f>
        <v>0</v>
      </c>
      <c r="O32" s="16">
        <f>ROUND(J32*E32,2)</f>
        <v>0</v>
      </c>
      <c r="P32" s="80">
        <f>M32+N32+O32</f>
        <v>0</v>
      </c>
    </row>
    <row r="33" spans="1:16" s="51" customFormat="1" ht="18.95" customHeight="1" thickBot="1" x14ac:dyDescent="0.25">
      <c r="A33" s="19">
        <v>11</v>
      </c>
      <c r="B33" s="56"/>
      <c r="C33" s="20" t="s">
        <v>109</v>
      </c>
      <c r="D33" s="77" t="s">
        <v>65</v>
      </c>
      <c r="E33" s="78">
        <v>1</v>
      </c>
      <c r="F33" s="16"/>
      <c r="G33" s="16"/>
      <c r="H33" s="16">
        <f>ROUND(F33*G33,2)</f>
        <v>0</v>
      </c>
      <c r="I33" s="16"/>
      <c r="J33" s="79"/>
      <c r="K33" s="79">
        <f>J33+I33+H33</f>
        <v>0</v>
      </c>
      <c r="L33" s="16">
        <f>ROUND(E33*F33,2)</f>
        <v>0</v>
      </c>
      <c r="M33" s="16">
        <f>ROUND(H33*E33,2)</f>
        <v>0</v>
      </c>
      <c r="N33" s="16">
        <f>ROUND(I33*E33,2)</f>
        <v>0</v>
      </c>
      <c r="O33" s="16">
        <f>ROUND(J33*E33,2)</f>
        <v>0</v>
      </c>
      <c r="P33" s="80">
        <f>M33+N33+O33</f>
        <v>0</v>
      </c>
    </row>
    <row r="34" spans="1:16" s="17" customFormat="1" ht="18" customHeight="1" thickBot="1" x14ac:dyDescent="0.25">
      <c r="A34" s="58"/>
      <c r="B34" s="60"/>
      <c r="C34" s="60" t="s">
        <v>10</v>
      </c>
      <c r="D34" s="81"/>
      <c r="E34" s="82"/>
      <c r="F34" s="61"/>
      <c r="G34" s="61"/>
      <c r="H34" s="61"/>
      <c r="I34" s="61"/>
      <c r="J34" s="61"/>
      <c r="K34" s="61"/>
      <c r="L34" s="61">
        <f>SUM(L14:L33)</f>
        <v>0</v>
      </c>
      <c r="M34" s="61">
        <f>SUM(M14:M33)</f>
        <v>0</v>
      </c>
      <c r="N34" s="61">
        <f>SUM(N14:N33)</f>
        <v>0</v>
      </c>
      <c r="O34" s="61">
        <f>SUM(O14:O33)</f>
        <v>0</v>
      </c>
      <c r="P34" s="61">
        <f>SUM(P14:P33)</f>
        <v>0</v>
      </c>
    </row>
    <row r="35" spans="1:16" ht="18" customHeight="1" thickBot="1" x14ac:dyDescent="0.25">
      <c r="A35" s="25"/>
      <c r="B35" s="25"/>
      <c r="C35" s="25"/>
      <c r="D35" s="83"/>
      <c r="E35" s="83"/>
      <c r="F35" s="83"/>
      <c r="G35" s="83"/>
      <c r="H35" s="83"/>
      <c r="I35" s="83"/>
      <c r="J35" s="26"/>
      <c r="K35" s="26" t="s">
        <v>76</v>
      </c>
      <c r="L35" s="139"/>
      <c r="M35" s="84"/>
      <c r="N35" s="16">
        <f>ROUND(N34*0.05,2)</f>
        <v>0</v>
      </c>
      <c r="O35" s="85"/>
      <c r="P35" s="85"/>
    </row>
    <row r="36" spans="1:16" ht="21" customHeight="1" thickBot="1" x14ac:dyDescent="0.25">
      <c r="A36" s="25"/>
      <c r="B36" s="25"/>
      <c r="C36" s="25"/>
      <c r="D36" s="83"/>
      <c r="E36" s="83"/>
      <c r="F36" s="83"/>
      <c r="G36" s="83"/>
      <c r="H36" s="83"/>
      <c r="I36" s="83"/>
      <c r="J36" s="27"/>
      <c r="K36" s="27"/>
      <c r="L36" s="27" t="s">
        <v>18</v>
      </c>
      <c r="M36" s="86">
        <f>M35+M34</f>
        <v>0</v>
      </c>
      <c r="N36" s="86">
        <f>N35+N34</f>
        <v>0</v>
      </c>
      <c r="O36" s="86">
        <f>O35+O34</f>
        <v>0</v>
      </c>
      <c r="P36" s="86">
        <f>SUM(M36:O36)</f>
        <v>0</v>
      </c>
    </row>
    <row r="38" spans="1:16" ht="14.25" x14ac:dyDescent="0.2">
      <c r="B38" s="71" t="s">
        <v>12</v>
      </c>
      <c r="C38" s="71"/>
      <c r="D38" s="33" t="s">
        <v>74</v>
      </c>
      <c r="G38" s="33"/>
      <c r="H38" s="33" t="s">
        <v>19</v>
      </c>
      <c r="I38" s="33"/>
      <c r="J38" s="33"/>
      <c r="K38" s="33"/>
      <c r="M38" s="33"/>
    </row>
    <row r="39" spans="1:16" ht="14.25" x14ac:dyDescent="0.2">
      <c r="D39" s="35" t="s">
        <v>75</v>
      </c>
    </row>
    <row r="40" spans="1:16" ht="14.25" x14ac:dyDescent="0.2">
      <c r="B40" s="35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61" orientation="landscape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249977111117893"/>
    <pageSetUpPr fitToPage="1"/>
  </sheetPr>
  <dimension ref="A1:P44"/>
  <sheetViews>
    <sheetView workbookViewId="0">
      <selection activeCell="K8" sqref="K8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28515625" style="36" bestFit="1" customWidth="1"/>
    <col min="12" max="12" width="10.42578125" style="36" customWidth="1"/>
    <col min="13" max="14" width="10.28515625" style="36" bestFit="1" customWidth="1"/>
    <col min="15" max="15" width="11.140625" style="36" bestFit="1" customWidth="1"/>
    <col min="16" max="16" width="10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168</v>
      </c>
      <c r="D1" s="36"/>
      <c r="E1" s="37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138</v>
      </c>
      <c r="B2" s="6"/>
      <c r="C2" s="6"/>
      <c r="D2" s="3"/>
      <c r="E2" s="37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6"/>
      <c r="D3" s="3"/>
      <c r="E3" s="37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'Obj.1-2'!A4</f>
        <v>Objekta nosaukums: Inženierkomunikāciju ārējie tīkli un teritorijas sakārtošana</v>
      </c>
      <c r="B4" s="8"/>
      <c r="C4" s="8"/>
      <c r="D4" s="36"/>
      <c r="E4" s="37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'Lok.1-0'!A4</f>
        <v>Būves adrese: Baznīcas ielā 30, Kuldīgā</v>
      </c>
      <c r="B5" s="8"/>
      <c r="C5" s="8"/>
      <c r="D5" s="36"/>
      <c r="E5" s="37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/>
      <c r="B6" s="6"/>
      <c r="C6" s="6"/>
      <c r="D6" s="3"/>
      <c r="E6" s="37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77</v>
      </c>
      <c r="B7" s="8"/>
      <c r="C7" s="8"/>
      <c r="D7" s="36"/>
      <c r="E7" s="37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"/>
      <c r="D8" s="36"/>
      <c r="E8" s="37"/>
      <c r="F8" s="7"/>
      <c r="G8" s="3"/>
      <c r="H8" s="3"/>
      <c r="I8" s="3"/>
      <c r="J8" s="3"/>
      <c r="K8" s="3"/>
      <c r="L8" s="7" t="s">
        <v>40</v>
      </c>
      <c r="M8" s="3"/>
      <c r="N8" s="41"/>
      <c r="O8" s="73">
        <f>P40</f>
        <v>0</v>
      </c>
      <c r="P8" s="3"/>
    </row>
    <row r="9" spans="1:16" s="4" customFormat="1" ht="18" customHeight="1" x14ac:dyDescent="0.2">
      <c r="A9" s="9"/>
      <c r="B9" s="8"/>
      <c r="C9" s="8"/>
      <c r="D9" s="37"/>
      <c r="E9" s="37"/>
      <c r="F9" s="7"/>
      <c r="G9" s="3"/>
      <c r="H9" s="3"/>
      <c r="I9" s="3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6"/>
      <c r="D10" s="3"/>
      <c r="E10" s="3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95" t="s">
        <v>14</v>
      </c>
      <c r="B11" s="195" t="s">
        <v>9</v>
      </c>
      <c r="C11" s="195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16" s="13" customFormat="1" ht="12.75" customHeight="1" x14ac:dyDescent="0.2">
      <c r="A12" s="196"/>
      <c r="B12" s="196"/>
      <c r="C12" s="196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16" s="13" customFormat="1" ht="34.5" thickBot="1" x14ac:dyDescent="0.25">
      <c r="A13" s="197"/>
      <c r="B13" s="197"/>
      <c r="C13" s="197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117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16" s="119" customFormat="1" ht="56.25" x14ac:dyDescent="0.2">
      <c r="A14" s="120"/>
      <c r="B14" s="121"/>
      <c r="C14" s="144" t="s">
        <v>197</v>
      </c>
      <c r="D14" s="145"/>
      <c r="E14" s="146"/>
      <c r="F14" s="122"/>
      <c r="G14" s="123"/>
      <c r="H14" s="124"/>
      <c r="I14" s="125"/>
      <c r="J14" s="125"/>
      <c r="K14" s="106"/>
      <c r="L14" s="126"/>
      <c r="M14" s="126"/>
      <c r="N14" s="126"/>
      <c r="O14" s="126"/>
      <c r="P14" s="132"/>
    </row>
    <row r="15" spans="1:16" s="51" customFormat="1" ht="25.5" x14ac:dyDescent="0.2">
      <c r="A15" s="19">
        <v>1</v>
      </c>
      <c r="B15" s="56"/>
      <c r="C15" s="20" t="s">
        <v>97</v>
      </c>
      <c r="D15" s="77" t="s">
        <v>31</v>
      </c>
      <c r="E15" s="95">
        <v>24</v>
      </c>
      <c r="F15" s="16"/>
      <c r="G15" s="16"/>
      <c r="H15" s="16">
        <f>ROUND(F15*G15,2)</f>
        <v>0</v>
      </c>
      <c r="I15" s="16"/>
      <c r="J15" s="79"/>
      <c r="K15" s="79">
        <f>J15+I15+H15</f>
        <v>0</v>
      </c>
      <c r="L15" s="16">
        <f>ROUND(E15*F15,2)</f>
        <v>0</v>
      </c>
      <c r="M15" s="16">
        <f>ROUND(H15*E15,2)</f>
        <v>0</v>
      </c>
      <c r="N15" s="184"/>
      <c r="O15" s="16">
        <f>ROUND(J15*E15,2)</f>
        <v>0</v>
      </c>
      <c r="P15" s="80">
        <f>M15+N15+O15</f>
        <v>0</v>
      </c>
    </row>
    <row r="16" spans="1:16" s="51" customFormat="1" ht="25.5" x14ac:dyDescent="0.2">
      <c r="A16" s="19">
        <v>2</v>
      </c>
      <c r="B16" s="56"/>
      <c r="C16" s="20" t="s">
        <v>98</v>
      </c>
      <c r="D16" s="77" t="s">
        <v>99</v>
      </c>
      <c r="E16" s="106">
        <v>0.24</v>
      </c>
      <c r="F16" s="16"/>
      <c r="G16" s="16"/>
      <c r="H16" s="16">
        <f>ROUND(F16*G16,2)</f>
        <v>0</v>
      </c>
      <c r="I16" s="16"/>
      <c r="J16" s="79"/>
      <c r="K16" s="79">
        <f>J16+I16+H16</f>
        <v>0</v>
      </c>
      <c r="L16" s="16">
        <f>ROUND(E16*F16,2)</f>
        <v>0</v>
      </c>
      <c r="M16" s="16">
        <f>ROUND(H16*E16,2)</f>
        <v>0</v>
      </c>
      <c r="N16" s="184"/>
      <c r="O16" s="16">
        <f>ROUND(J16*E16,2)</f>
        <v>0</v>
      </c>
      <c r="P16" s="80">
        <f>M16+N16+O16</f>
        <v>0</v>
      </c>
    </row>
    <row r="17" spans="1:16" s="51" customFormat="1" ht="25.5" x14ac:dyDescent="0.2">
      <c r="A17" s="19"/>
      <c r="B17" s="93"/>
      <c r="C17" s="142" t="s">
        <v>295</v>
      </c>
      <c r="D17" s="77" t="s">
        <v>29</v>
      </c>
      <c r="E17" s="106">
        <f>(E16*100)*0.18</f>
        <v>4.32</v>
      </c>
      <c r="F17" s="16"/>
      <c r="G17" s="16"/>
      <c r="H17" s="16"/>
      <c r="I17" s="16"/>
      <c r="J17" s="16"/>
      <c r="K17" s="79">
        <f>J17+I17+H17</f>
        <v>0</v>
      </c>
      <c r="L17" s="16"/>
      <c r="M17" s="16"/>
      <c r="N17" s="16">
        <f>ROUND(E17*I17,2)</f>
        <v>0</v>
      </c>
      <c r="O17" s="16"/>
      <c r="P17" s="80">
        <f>M17+N17+O17</f>
        <v>0</v>
      </c>
    </row>
    <row r="18" spans="1:16" s="51" customFormat="1" ht="25.5" x14ac:dyDescent="0.2">
      <c r="A18" s="19"/>
      <c r="B18" s="93"/>
      <c r="C18" s="142" t="s">
        <v>294</v>
      </c>
      <c r="D18" s="77" t="s">
        <v>29</v>
      </c>
      <c r="E18" s="106">
        <f>(E16*100)*0.12</f>
        <v>2.88</v>
      </c>
      <c r="F18" s="16"/>
      <c r="G18" s="16"/>
      <c r="H18" s="16"/>
      <c r="I18" s="16"/>
      <c r="J18" s="16"/>
      <c r="K18" s="79">
        <f t="shared" ref="K18:K20" si="0">J18+I18+H18</f>
        <v>0</v>
      </c>
      <c r="L18" s="16"/>
      <c r="M18" s="16"/>
      <c r="N18" s="16">
        <f>ROUND(E18*I18,2)</f>
        <v>0</v>
      </c>
      <c r="O18" s="16"/>
      <c r="P18" s="80">
        <f t="shared" ref="P18:P20" si="1">M18+N18+O18</f>
        <v>0</v>
      </c>
    </row>
    <row r="19" spans="1:16" s="51" customFormat="1" ht="51" x14ac:dyDescent="0.2">
      <c r="A19" s="19">
        <v>3</v>
      </c>
      <c r="B19" s="56"/>
      <c r="C19" s="20" t="s">
        <v>803</v>
      </c>
      <c r="D19" s="77" t="s">
        <v>99</v>
      </c>
      <c r="E19" s="106">
        <v>0.24</v>
      </c>
      <c r="F19" s="16"/>
      <c r="G19" s="16"/>
      <c r="H19" s="16">
        <f>ROUND(F19*G19,2)</f>
        <v>0</v>
      </c>
      <c r="I19" s="16"/>
      <c r="J19" s="79"/>
      <c r="K19" s="79">
        <f t="shared" si="0"/>
        <v>0</v>
      </c>
      <c r="L19" s="16">
        <f>ROUND(E19*F19,2)</f>
        <v>0</v>
      </c>
      <c r="M19" s="16">
        <f>ROUND(H19*E19,2)</f>
        <v>0</v>
      </c>
      <c r="N19" s="184"/>
      <c r="O19" s="16">
        <f>ROUND(J19*E19,2)</f>
        <v>0</v>
      </c>
      <c r="P19" s="80">
        <f t="shared" si="1"/>
        <v>0</v>
      </c>
    </row>
    <row r="20" spans="1:16" s="51" customFormat="1" ht="51" x14ac:dyDescent="0.2">
      <c r="A20" s="19">
        <v>4</v>
      </c>
      <c r="B20" s="56"/>
      <c r="C20" s="20" t="s">
        <v>804</v>
      </c>
      <c r="D20" s="77" t="s">
        <v>99</v>
      </c>
      <c r="E20" s="106">
        <v>0.24</v>
      </c>
      <c r="F20" s="16"/>
      <c r="G20" s="16"/>
      <c r="H20" s="16">
        <f>ROUND(F20*G20,2)</f>
        <v>0</v>
      </c>
      <c r="I20" s="16"/>
      <c r="J20" s="79"/>
      <c r="K20" s="79">
        <f t="shared" si="0"/>
        <v>0</v>
      </c>
      <c r="L20" s="16">
        <f>ROUND(E20*F20,2)</f>
        <v>0</v>
      </c>
      <c r="M20" s="16">
        <f>ROUND(H20*E20,2)</f>
        <v>0</v>
      </c>
      <c r="N20" s="184"/>
      <c r="O20" s="16">
        <f>ROUND(J20*E20,2)</f>
        <v>0</v>
      </c>
      <c r="P20" s="80">
        <f t="shared" si="1"/>
        <v>0</v>
      </c>
    </row>
    <row r="21" spans="1:16" s="119" customFormat="1" ht="45" x14ac:dyDescent="0.2">
      <c r="A21" s="120"/>
      <c r="B21" s="121"/>
      <c r="C21" s="144" t="s">
        <v>199</v>
      </c>
      <c r="D21" s="145"/>
      <c r="E21" s="146"/>
      <c r="F21" s="122"/>
      <c r="G21" s="123"/>
      <c r="H21" s="124"/>
      <c r="I21" s="125"/>
      <c r="J21" s="125"/>
      <c r="K21" s="106"/>
      <c r="L21" s="126"/>
      <c r="M21" s="126"/>
      <c r="N21" s="126"/>
      <c r="O21" s="126"/>
      <c r="P21" s="132"/>
    </row>
    <row r="22" spans="1:16" s="51" customFormat="1" ht="38.25" x14ac:dyDescent="0.2">
      <c r="A22" s="19">
        <v>5</v>
      </c>
      <c r="B22" s="56"/>
      <c r="C22" s="20" t="s">
        <v>200</v>
      </c>
      <c r="D22" s="77" t="s">
        <v>100</v>
      </c>
      <c r="E22" s="143">
        <v>0.185</v>
      </c>
      <c r="F22" s="16"/>
      <c r="G22" s="16"/>
      <c r="H22" s="16">
        <f>ROUND(F22*G22,2)</f>
        <v>0</v>
      </c>
      <c r="I22" s="16"/>
      <c r="J22" s="79"/>
      <c r="K22" s="79">
        <f>J22+I22+H22</f>
        <v>0</v>
      </c>
      <c r="L22" s="16">
        <f>ROUND(E22*F22,2)</f>
        <v>0</v>
      </c>
      <c r="M22" s="16">
        <f>ROUND(H22*E22,2)</f>
        <v>0</v>
      </c>
      <c r="N22" s="184"/>
      <c r="O22" s="16">
        <f>ROUND(J22*E22,2)</f>
        <v>0</v>
      </c>
      <c r="P22" s="80">
        <f>M22+N22+O22</f>
        <v>0</v>
      </c>
    </row>
    <row r="23" spans="1:16" s="51" customFormat="1" ht="18.95" customHeight="1" x14ac:dyDescent="0.2">
      <c r="A23" s="19"/>
      <c r="B23" s="93"/>
      <c r="C23" s="142" t="s">
        <v>181</v>
      </c>
      <c r="D23" s="77" t="s">
        <v>29</v>
      </c>
      <c r="E23" s="95">
        <f>E22*100</f>
        <v>18.5</v>
      </c>
      <c r="F23" s="16"/>
      <c r="G23" s="16"/>
      <c r="H23" s="16"/>
      <c r="I23" s="16"/>
      <c r="J23" s="16"/>
      <c r="K23" s="79">
        <f>J23+I23+H23</f>
        <v>0</v>
      </c>
      <c r="L23" s="16"/>
      <c r="M23" s="16"/>
      <c r="N23" s="16">
        <f>ROUND(E23*I23,2)</f>
        <v>0</v>
      </c>
      <c r="O23" s="16"/>
      <c r="P23" s="80">
        <f>M23+N23+O23</f>
        <v>0</v>
      </c>
    </row>
    <row r="24" spans="1:16" s="51" customFormat="1" ht="25.5" x14ac:dyDescent="0.2">
      <c r="A24" s="19">
        <v>6</v>
      </c>
      <c r="B24" s="56"/>
      <c r="C24" s="20" t="s">
        <v>201</v>
      </c>
      <c r="D24" s="77" t="s">
        <v>99</v>
      </c>
      <c r="E24" s="106">
        <v>0.74</v>
      </c>
      <c r="F24" s="16"/>
      <c r="G24" s="16"/>
      <c r="H24" s="16">
        <f>ROUND(F24*G24,2)</f>
        <v>0</v>
      </c>
      <c r="I24" s="16"/>
      <c r="J24" s="79"/>
      <c r="K24" s="79">
        <f>J24+I24+H24</f>
        <v>0</v>
      </c>
      <c r="L24" s="16">
        <f>ROUND(E24*F24,2)</f>
        <v>0</v>
      </c>
      <c r="M24" s="16">
        <f>ROUND(H24*E24,2)</f>
        <v>0</v>
      </c>
      <c r="N24" s="184"/>
      <c r="O24" s="16">
        <f>ROUND(J24*E24,2)</f>
        <v>0</v>
      </c>
      <c r="P24" s="80">
        <f>M24+N24+O24</f>
        <v>0</v>
      </c>
    </row>
    <row r="25" spans="1:16" s="51" customFormat="1" ht="18.95" customHeight="1" x14ac:dyDescent="0.2">
      <c r="A25" s="19"/>
      <c r="B25" s="93"/>
      <c r="C25" s="142" t="s">
        <v>293</v>
      </c>
      <c r="D25" s="77" t="s">
        <v>29</v>
      </c>
      <c r="E25" s="106">
        <f>(E24*100)*0.15</f>
        <v>11.1</v>
      </c>
      <c r="F25" s="16"/>
      <c r="G25" s="16"/>
      <c r="H25" s="16"/>
      <c r="I25" s="16"/>
      <c r="J25" s="16"/>
      <c r="K25" s="79">
        <f>J25+I25+H25</f>
        <v>0</v>
      </c>
      <c r="L25" s="16"/>
      <c r="M25" s="16"/>
      <c r="N25" s="16">
        <f>ROUND(E25*I25,2)</f>
        <v>0</v>
      </c>
      <c r="O25" s="16"/>
      <c r="P25" s="80">
        <f>M25+N25+O25</f>
        <v>0</v>
      </c>
    </row>
    <row r="26" spans="1:16" s="119" customFormat="1" ht="22.5" x14ac:dyDescent="0.2">
      <c r="A26" s="120"/>
      <c r="B26" s="121"/>
      <c r="C26" s="144" t="s">
        <v>202</v>
      </c>
      <c r="D26" s="145"/>
      <c r="E26" s="131"/>
      <c r="F26" s="127"/>
      <c r="G26" s="128"/>
      <c r="H26" s="16"/>
      <c r="I26" s="127"/>
      <c r="J26" s="127"/>
      <c r="K26" s="129"/>
      <c r="L26" s="130"/>
      <c r="M26" s="130"/>
      <c r="N26" s="130"/>
      <c r="O26" s="130"/>
      <c r="P26" s="133"/>
    </row>
    <row r="27" spans="1:16" s="51" customFormat="1" ht="38.25" x14ac:dyDescent="0.2">
      <c r="A27" s="19">
        <v>7</v>
      </c>
      <c r="B27" s="56"/>
      <c r="C27" s="20" t="s">
        <v>203</v>
      </c>
      <c r="D27" s="77" t="s">
        <v>31</v>
      </c>
      <c r="E27" s="95">
        <v>23.6</v>
      </c>
      <c r="F27" s="16"/>
      <c r="G27" s="16"/>
      <c r="H27" s="16">
        <f>ROUND(F27*G27,2)</f>
        <v>0</v>
      </c>
      <c r="I27" s="16"/>
      <c r="J27" s="79"/>
      <c r="K27" s="79">
        <f>J27+I27+H27</f>
        <v>0</v>
      </c>
      <c r="L27" s="16">
        <f>ROUND(E27*F27,2)</f>
        <v>0</v>
      </c>
      <c r="M27" s="16">
        <f>ROUND(H27*E27,2)</f>
        <v>0</v>
      </c>
      <c r="N27" s="184"/>
      <c r="O27" s="16">
        <f>ROUND(J27*E27,2)</f>
        <v>0</v>
      </c>
      <c r="P27" s="80">
        <f>M27+N27+O27</f>
        <v>0</v>
      </c>
    </row>
    <row r="28" spans="1:16" s="51" customFormat="1" ht="18" customHeight="1" x14ac:dyDescent="0.2">
      <c r="A28" s="19"/>
      <c r="B28" s="93"/>
      <c r="C28" s="142" t="s">
        <v>292</v>
      </c>
      <c r="D28" s="77" t="s">
        <v>29</v>
      </c>
      <c r="E28" s="143">
        <f>E27*0.03</f>
        <v>0.70799999999999996</v>
      </c>
      <c r="F28" s="16"/>
      <c r="G28" s="16"/>
      <c r="H28" s="16"/>
      <c r="I28" s="16"/>
      <c r="J28" s="16"/>
      <c r="K28" s="79">
        <f>J28+I28+H28</f>
        <v>0</v>
      </c>
      <c r="L28" s="16"/>
      <c r="M28" s="16"/>
      <c r="N28" s="16">
        <f>ROUND(E28*I28,2)</f>
        <v>0</v>
      </c>
      <c r="O28" s="16"/>
      <c r="P28" s="80">
        <f>M28+N28+O28</f>
        <v>0</v>
      </c>
    </row>
    <row r="29" spans="1:16" s="51" customFormat="1" ht="18" customHeight="1" x14ac:dyDescent="0.2">
      <c r="A29" s="19"/>
      <c r="B29" s="93"/>
      <c r="C29" s="142" t="s">
        <v>291</v>
      </c>
      <c r="D29" s="77" t="s">
        <v>31</v>
      </c>
      <c r="E29" s="95">
        <v>23.6</v>
      </c>
      <c r="F29" s="16"/>
      <c r="G29" s="16"/>
      <c r="H29" s="16"/>
      <c r="I29" s="16">
        <v>0</v>
      </c>
      <c r="J29" s="16"/>
      <c r="K29" s="79">
        <f>J29+I29+H29</f>
        <v>0</v>
      </c>
      <c r="L29" s="16"/>
      <c r="M29" s="16"/>
      <c r="N29" s="16">
        <f>ROUND(E29*I29,2)</f>
        <v>0</v>
      </c>
      <c r="O29" s="16"/>
      <c r="P29" s="80">
        <f>M29+N29+O29</f>
        <v>0</v>
      </c>
    </row>
    <row r="30" spans="1:16" s="51" customFormat="1" ht="38.25" x14ac:dyDescent="0.2">
      <c r="A30" s="19"/>
      <c r="B30" s="93"/>
      <c r="C30" s="142" t="s">
        <v>757</v>
      </c>
      <c r="D30" s="77" t="s">
        <v>31</v>
      </c>
      <c r="E30" s="143">
        <v>1.1000000000000001</v>
      </c>
      <c r="F30" s="16"/>
      <c r="G30" s="16"/>
      <c r="H30" s="16"/>
      <c r="I30" s="16"/>
      <c r="J30" s="16"/>
      <c r="K30" s="79">
        <f>J30+I30+H30</f>
        <v>0</v>
      </c>
      <c r="L30" s="16"/>
      <c r="M30" s="16"/>
      <c r="N30" s="16">
        <f>ROUND(E30*I30,2)</f>
        <v>0</v>
      </c>
      <c r="O30" s="16"/>
      <c r="P30" s="80">
        <f>M30+N30+O30</f>
        <v>0</v>
      </c>
    </row>
    <row r="31" spans="1:16" s="119" customFormat="1" ht="24" customHeight="1" x14ac:dyDescent="0.2">
      <c r="A31" s="120"/>
      <c r="B31" s="121"/>
      <c r="C31" s="144" t="s">
        <v>204</v>
      </c>
      <c r="D31" s="145"/>
      <c r="E31" s="131"/>
      <c r="F31" s="127"/>
      <c r="G31" s="128"/>
      <c r="H31" s="16"/>
      <c r="I31" s="127"/>
      <c r="J31" s="127"/>
      <c r="K31" s="129"/>
      <c r="L31" s="130"/>
      <c r="M31" s="130"/>
      <c r="N31" s="130"/>
      <c r="O31" s="130"/>
      <c r="P31" s="133"/>
    </row>
    <row r="32" spans="1:16" s="51" customFormat="1" ht="38.25" x14ac:dyDescent="0.2">
      <c r="A32" s="19">
        <v>8</v>
      </c>
      <c r="B32" s="56"/>
      <c r="C32" s="20" t="s">
        <v>205</v>
      </c>
      <c r="D32" s="77" t="s">
        <v>31</v>
      </c>
      <c r="E32" s="95">
        <v>31.4</v>
      </c>
      <c r="F32" s="16"/>
      <c r="G32" s="16"/>
      <c r="H32" s="16">
        <f>ROUND(F32*G32,2)</f>
        <v>0</v>
      </c>
      <c r="I32" s="16"/>
      <c r="J32" s="79"/>
      <c r="K32" s="79">
        <f>J32+I32+H32</f>
        <v>0</v>
      </c>
      <c r="L32" s="16">
        <f>ROUND(E32*F32,2)</f>
        <v>0</v>
      </c>
      <c r="M32" s="16">
        <f>ROUND(H32*E32,2)</f>
        <v>0</v>
      </c>
      <c r="N32" s="184"/>
      <c r="O32" s="16">
        <f>ROUND(J32*E32,2)</f>
        <v>0</v>
      </c>
      <c r="P32" s="80">
        <f>M32+N32+O32</f>
        <v>0</v>
      </c>
    </row>
    <row r="33" spans="1:16" s="51" customFormat="1" ht="18.95" customHeight="1" x14ac:dyDescent="0.2">
      <c r="A33" s="19"/>
      <c r="B33" s="56"/>
      <c r="C33" s="142" t="s">
        <v>290</v>
      </c>
      <c r="D33" s="77" t="s">
        <v>29</v>
      </c>
      <c r="E33" s="106">
        <f>E32*0.15</f>
        <v>4.71</v>
      </c>
      <c r="F33" s="16"/>
      <c r="G33" s="16"/>
      <c r="H33" s="16"/>
      <c r="I33" s="16"/>
      <c r="J33" s="16"/>
      <c r="K33" s="79">
        <f>J33+I33+H33</f>
        <v>0</v>
      </c>
      <c r="L33" s="16"/>
      <c r="M33" s="16"/>
      <c r="N33" s="16">
        <f>ROUND(E33*I33,2)</f>
        <v>0</v>
      </c>
      <c r="O33" s="16"/>
      <c r="P33" s="80">
        <f>M33+N33+O33</f>
        <v>0</v>
      </c>
    </row>
    <row r="34" spans="1:16" s="191" customFormat="1" ht="18" customHeight="1" x14ac:dyDescent="0.2">
      <c r="A34" s="185"/>
      <c r="B34" s="186"/>
      <c r="C34" s="144" t="s">
        <v>96</v>
      </c>
      <c r="D34" s="147"/>
      <c r="E34" s="131"/>
      <c r="F34" s="187"/>
      <c r="G34" s="188"/>
      <c r="H34" s="16"/>
      <c r="I34" s="187"/>
      <c r="J34" s="187"/>
      <c r="K34" s="129"/>
      <c r="L34" s="189"/>
      <c r="M34" s="189"/>
      <c r="N34" s="189"/>
      <c r="O34" s="189"/>
      <c r="P34" s="190"/>
    </row>
    <row r="35" spans="1:16" s="51" customFormat="1" ht="51" x14ac:dyDescent="0.2">
      <c r="A35" s="19">
        <v>9</v>
      </c>
      <c r="B35" s="56"/>
      <c r="C35" s="20" t="s">
        <v>198</v>
      </c>
      <c r="D35" s="77" t="s">
        <v>31</v>
      </c>
      <c r="E35" s="95">
        <v>450</v>
      </c>
      <c r="F35" s="16"/>
      <c r="G35" s="16"/>
      <c r="H35" s="16">
        <f>ROUND(F35*G35,2)</f>
        <v>0</v>
      </c>
      <c r="I35" s="187"/>
      <c r="J35" s="16"/>
      <c r="K35" s="79">
        <f>J35+I35+H35</f>
        <v>0</v>
      </c>
      <c r="L35" s="16">
        <f>ROUND(E35*F35,2)</f>
        <v>0</v>
      </c>
      <c r="M35" s="16">
        <f>ROUND(H35*E35,2)</f>
        <v>0</v>
      </c>
      <c r="N35" s="16"/>
      <c r="O35" s="16">
        <f>ROUND(J35*E35,2)</f>
        <v>0</v>
      </c>
      <c r="P35" s="80">
        <f>M35+N35+O35</f>
        <v>0</v>
      </c>
    </row>
    <row r="36" spans="1:16" s="51" customFormat="1" ht="18.95" customHeight="1" x14ac:dyDescent="0.2">
      <c r="A36" s="19"/>
      <c r="B36" s="93"/>
      <c r="C36" s="142" t="s">
        <v>288</v>
      </c>
      <c r="D36" s="77" t="s">
        <v>29</v>
      </c>
      <c r="E36" s="106">
        <f>E35*0.15</f>
        <v>67.5</v>
      </c>
      <c r="F36" s="16"/>
      <c r="G36" s="16"/>
      <c r="H36" s="16"/>
      <c r="I36" s="16"/>
      <c r="J36" s="16"/>
      <c r="K36" s="79">
        <f>J36+I36+H36</f>
        <v>0</v>
      </c>
      <c r="L36" s="16"/>
      <c r="M36" s="16"/>
      <c r="N36" s="16">
        <f>ROUND(E36*I36,2)</f>
        <v>0</v>
      </c>
      <c r="O36" s="16"/>
      <c r="P36" s="80">
        <f>M36+N36+O36</f>
        <v>0</v>
      </c>
    </row>
    <row r="37" spans="1:16" s="51" customFormat="1" ht="18.95" customHeight="1" thickBot="1" x14ac:dyDescent="0.25">
      <c r="A37" s="19"/>
      <c r="B37" s="93"/>
      <c r="C37" s="142" t="s">
        <v>289</v>
      </c>
      <c r="D37" s="77" t="s">
        <v>34</v>
      </c>
      <c r="E37" s="106">
        <v>1</v>
      </c>
      <c r="F37" s="16"/>
      <c r="G37" s="16"/>
      <c r="H37" s="16"/>
      <c r="I37" s="16"/>
      <c r="J37" s="16"/>
      <c r="K37" s="79">
        <f>J37+I37+H37</f>
        <v>0</v>
      </c>
      <c r="L37" s="16"/>
      <c r="M37" s="16"/>
      <c r="N37" s="16">
        <f>ROUND(E37*I37,2)</f>
        <v>0</v>
      </c>
      <c r="O37" s="16"/>
      <c r="P37" s="80">
        <f>M37+N37+O37</f>
        <v>0</v>
      </c>
    </row>
    <row r="38" spans="1:16" s="17" customFormat="1" ht="18" customHeight="1" thickBot="1" x14ac:dyDescent="0.25">
      <c r="A38" s="58"/>
      <c r="B38" s="60"/>
      <c r="C38" s="60" t="s">
        <v>10</v>
      </c>
      <c r="D38" s="81"/>
      <c r="E38" s="82"/>
      <c r="F38" s="61"/>
      <c r="G38" s="61"/>
      <c r="H38" s="61"/>
      <c r="I38" s="61"/>
      <c r="J38" s="61"/>
      <c r="K38" s="61"/>
      <c r="L38" s="61">
        <f>SUM(L14:L37)</f>
        <v>0</v>
      </c>
      <c r="M38" s="61">
        <f>SUM(M14:M37)</f>
        <v>0</v>
      </c>
      <c r="N38" s="61">
        <f>SUM(N14:N37)</f>
        <v>0</v>
      </c>
      <c r="O38" s="61">
        <f>SUM(O14:O37)</f>
        <v>0</v>
      </c>
      <c r="P38" s="96">
        <f>SUM(P14:P37)</f>
        <v>0</v>
      </c>
    </row>
    <row r="39" spans="1:16" ht="18" customHeight="1" thickBot="1" x14ac:dyDescent="0.25">
      <c r="A39" s="25"/>
      <c r="B39" s="25"/>
      <c r="C39" s="25"/>
      <c r="D39" s="83"/>
      <c r="E39" s="83"/>
      <c r="F39" s="83"/>
      <c r="G39" s="83"/>
      <c r="H39" s="83"/>
      <c r="I39" s="83"/>
      <c r="J39" s="26"/>
      <c r="K39" s="26" t="s">
        <v>76</v>
      </c>
      <c r="L39" s="139"/>
      <c r="M39" s="84"/>
      <c r="N39" s="16">
        <f>ROUND(N38*0.05,2)</f>
        <v>0</v>
      </c>
      <c r="O39" s="85"/>
      <c r="P39" s="85"/>
    </row>
    <row r="40" spans="1:16" ht="21" customHeight="1" thickBot="1" x14ac:dyDescent="0.25">
      <c r="A40" s="25"/>
      <c r="B40" s="25"/>
      <c r="C40" s="25"/>
      <c r="D40" s="83"/>
      <c r="E40" s="83"/>
      <c r="F40" s="83"/>
      <c r="G40" s="83"/>
      <c r="H40" s="83"/>
      <c r="I40" s="83"/>
      <c r="J40" s="27"/>
      <c r="K40" s="27"/>
      <c r="L40" s="27" t="s">
        <v>18</v>
      </c>
      <c r="M40" s="86">
        <f>M39+M38</f>
        <v>0</v>
      </c>
      <c r="N40" s="86">
        <f>N39+N38</f>
        <v>0</v>
      </c>
      <c r="O40" s="86">
        <f>O39+O38</f>
        <v>0</v>
      </c>
      <c r="P40" s="86">
        <f>SUM(M40:O40)</f>
        <v>0</v>
      </c>
    </row>
    <row r="42" spans="1:16" ht="14.25" x14ac:dyDescent="0.2">
      <c r="B42" s="71" t="s">
        <v>12</v>
      </c>
      <c r="C42" s="71"/>
      <c r="D42" s="33" t="s">
        <v>74</v>
      </c>
      <c r="G42" s="33"/>
      <c r="H42" s="33" t="s">
        <v>19</v>
      </c>
      <c r="I42" s="33"/>
      <c r="J42" s="33"/>
      <c r="K42" s="33"/>
      <c r="M42" s="33"/>
    </row>
    <row r="43" spans="1:16" ht="14.25" x14ac:dyDescent="0.2">
      <c r="D43" s="35" t="s">
        <v>75</v>
      </c>
    </row>
    <row r="44" spans="1:16" ht="14.25" x14ac:dyDescent="0.2">
      <c r="B44" s="35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74" fitToHeight="3" orientation="landscape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FF"/>
    <pageSetUpPr fitToPage="1"/>
  </sheetPr>
  <dimension ref="A1:P43"/>
  <sheetViews>
    <sheetView tabSelected="1" topLeftCell="A9" workbookViewId="0">
      <selection activeCell="F37" sqref="F37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28515625" style="36" bestFit="1" customWidth="1"/>
    <col min="12" max="12" width="10.42578125" style="36" customWidth="1"/>
    <col min="13" max="14" width="10.28515625" style="36" bestFit="1" customWidth="1"/>
    <col min="15" max="15" width="11.140625" style="36" bestFit="1" customWidth="1"/>
    <col min="16" max="16" width="10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146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60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'Obj.1-1'!A3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'Obj.1-1'!A5</f>
        <v>Būves adrese: Baznīcas ielā 30, Kuldīgā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7"/>
      <c r="B5" s="6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4" t="s">
        <v>61</v>
      </c>
      <c r="B6" s="8"/>
      <c r="C6" s="8"/>
      <c r="D6" s="3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9"/>
      <c r="B7" s="8"/>
      <c r="C7" s="8"/>
      <c r="D7" s="36"/>
      <c r="E7" s="3"/>
      <c r="F7" s="7"/>
      <c r="G7" s="3"/>
      <c r="H7" s="3"/>
      <c r="I7" s="3"/>
      <c r="J7" s="3"/>
      <c r="K7" s="3"/>
      <c r="L7" s="7" t="s">
        <v>40</v>
      </c>
      <c r="M7" s="3"/>
      <c r="N7" s="41"/>
      <c r="O7" s="73">
        <f>P36</f>
        <v>0</v>
      </c>
      <c r="P7" s="3"/>
    </row>
    <row r="8" spans="1:16" s="4" customFormat="1" ht="18" customHeight="1" x14ac:dyDescent="0.2">
      <c r="A8" s="9"/>
      <c r="B8" s="8"/>
      <c r="C8" s="8"/>
      <c r="D8" s="37"/>
      <c r="E8" s="3"/>
      <c r="F8" s="7"/>
      <c r="G8" s="3"/>
      <c r="H8" s="3"/>
      <c r="I8" s="3"/>
      <c r="J8" s="3"/>
      <c r="K8" s="3"/>
      <c r="L8" s="7" t="s">
        <v>59</v>
      </c>
      <c r="M8" s="3"/>
      <c r="N8" s="41"/>
      <c r="O8" s="3"/>
      <c r="P8" s="3"/>
    </row>
    <row r="9" spans="1:16" s="4" customFormat="1" ht="5.25" customHeight="1" thickBot="1" x14ac:dyDescent="0.25">
      <c r="A9" s="11"/>
      <c r="B9" s="6"/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.75" customHeight="1" x14ac:dyDescent="0.2">
      <c r="A10" s="195" t="s">
        <v>14</v>
      </c>
      <c r="B10" s="195" t="s">
        <v>9</v>
      </c>
      <c r="C10" s="195" t="s">
        <v>13</v>
      </c>
      <c r="D10" s="208" t="s">
        <v>4</v>
      </c>
      <c r="E10" s="208" t="s">
        <v>5</v>
      </c>
      <c r="F10" s="202" t="s">
        <v>15</v>
      </c>
      <c r="G10" s="203"/>
      <c r="H10" s="203"/>
      <c r="I10" s="203"/>
      <c r="J10" s="203"/>
      <c r="K10" s="203"/>
      <c r="L10" s="202" t="s">
        <v>17</v>
      </c>
      <c r="M10" s="203"/>
      <c r="N10" s="203"/>
      <c r="O10" s="203"/>
      <c r="P10" s="204"/>
    </row>
    <row r="11" spans="1:16" s="13" customFormat="1" ht="12.75" customHeight="1" x14ac:dyDescent="0.2">
      <c r="A11" s="196"/>
      <c r="B11" s="196"/>
      <c r="C11" s="196"/>
      <c r="D11" s="209"/>
      <c r="E11" s="209"/>
      <c r="F11" s="205"/>
      <c r="G11" s="206"/>
      <c r="H11" s="206"/>
      <c r="I11" s="206"/>
      <c r="J11" s="206"/>
      <c r="K11" s="206"/>
      <c r="L11" s="205" t="s">
        <v>6</v>
      </c>
      <c r="M11" s="206"/>
      <c r="N11" s="206" t="s">
        <v>8</v>
      </c>
      <c r="O11" s="206"/>
      <c r="P11" s="207" t="s">
        <v>7</v>
      </c>
    </row>
    <row r="12" spans="1:16" s="13" customFormat="1" ht="34.5" thickBot="1" x14ac:dyDescent="0.25">
      <c r="A12" s="197"/>
      <c r="B12" s="197"/>
      <c r="C12" s="197"/>
      <c r="D12" s="210"/>
      <c r="E12" s="210"/>
      <c r="F12" s="44" t="s">
        <v>16</v>
      </c>
      <c r="G12" s="44" t="s">
        <v>46</v>
      </c>
      <c r="H12" s="44" t="s">
        <v>42</v>
      </c>
      <c r="I12" s="44" t="s">
        <v>47</v>
      </c>
      <c r="J12" s="74" t="s">
        <v>44</v>
      </c>
      <c r="K12" s="74" t="s">
        <v>48</v>
      </c>
      <c r="L12" s="75" t="s">
        <v>16</v>
      </c>
      <c r="M12" s="44" t="s">
        <v>42</v>
      </c>
      <c r="N12" s="44" t="s">
        <v>43</v>
      </c>
      <c r="O12" s="74" t="s">
        <v>44</v>
      </c>
      <c r="P12" s="76" t="s">
        <v>49</v>
      </c>
    </row>
    <row r="13" spans="1:16" s="51" customFormat="1" ht="18" customHeight="1" x14ac:dyDescent="0.2">
      <c r="A13" s="19"/>
      <c r="B13" s="20"/>
      <c r="C13" s="94" t="s">
        <v>63</v>
      </c>
      <c r="D13" s="77"/>
      <c r="E13" s="78"/>
      <c r="F13" s="16"/>
      <c r="G13" s="16"/>
      <c r="H13" s="16"/>
      <c r="I13" s="16"/>
      <c r="J13" s="16"/>
      <c r="K13" s="79"/>
      <c r="L13" s="16"/>
      <c r="M13" s="16"/>
      <c r="N13" s="16"/>
      <c r="O13" s="16"/>
      <c r="P13" s="80"/>
    </row>
    <row r="14" spans="1:16" s="51" customFormat="1" ht="25.5" x14ac:dyDescent="0.2">
      <c r="A14" s="19">
        <v>1</v>
      </c>
      <c r="B14" s="93"/>
      <c r="C14" s="20" t="s">
        <v>78</v>
      </c>
      <c r="D14" s="77" t="s">
        <v>35</v>
      </c>
      <c r="E14" s="95">
        <v>66</v>
      </c>
      <c r="F14" s="16"/>
      <c r="G14" s="16"/>
      <c r="H14" s="16">
        <f t="shared" ref="H14:H21" si="0">ROUND(F14*G14,2)</f>
        <v>0</v>
      </c>
      <c r="I14" s="16"/>
      <c r="J14" s="16"/>
      <c r="K14" s="79">
        <f t="shared" ref="K14:K21" si="1">J14+I14+H14</f>
        <v>0</v>
      </c>
      <c r="L14" s="16">
        <f t="shared" ref="L14:L21" si="2">ROUND(E14*F14,2)</f>
        <v>0</v>
      </c>
      <c r="M14" s="16">
        <f t="shared" ref="M14:M21" si="3">ROUND(H14*E14,2)</f>
        <v>0</v>
      </c>
      <c r="N14" s="16"/>
      <c r="O14" s="16">
        <f t="shared" ref="O14:O21" si="4">ROUND(J14*E14,2)</f>
        <v>0</v>
      </c>
      <c r="P14" s="80">
        <f t="shared" ref="P14:P21" si="5">M14+N14+O14</f>
        <v>0</v>
      </c>
    </row>
    <row r="15" spans="1:16" s="51" customFormat="1" ht="25.5" x14ac:dyDescent="0.2">
      <c r="A15" s="19">
        <v>2</v>
      </c>
      <c r="B15" s="93"/>
      <c r="C15" s="20" t="s">
        <v>147</v>
      </c>
      <c r="D15" s="77" t="s">
        <v>30</v>
      </c>
      <c r="E15" s="97">
        <v>1</v>
      </c>
      <c r="F15" s="16"/>
      <c r="G15" s="16"/>
      <c r="H15" s="16">
        <f t="shared" si="0"/>
        <v>0</v>
      </c>
      <c r="I15" s="16"/>
      <c r="J15" s="16"/>
      <c r="K15" s="79">
        <f t="shared" si="1"/>
        <v>0</v>
      </c>
      <c r="L15" s="16">
        <f t="shared" si="2"/>
        <v>0</v>
      </c>
      <c r="M15" s="16">
        <f t="shared" si="3"/>
        <v>0</v>
      </c>
      <c r="N15" s="16"/>
      <c r="O15" s="16">
        <f t="shared" si="4"/>
        <v>0</v>
      </c>
      <c r="P15" s="80">
        <f t="shared" si="5"/>
        <v>0</v>
      </c>
    </row>
    <row r="16" spans="1:16" s="51" customFormat="1" ht="25.5" x14ac:dyDescent="0.2">
      <c r="A16" s="19">
        <v>3</v>
      </c>
      <c r="B16" s="93"/>
      <c r="C16" s="20" t="s">
        <v>64</v>
      </c>
      <c r="D16" s="77" t="s">
        <v>30</v>
      </c>
      <c r="E16" s="97">
        <v>1</v>
      </c>
      <c r="F16" s="16"/>
      <c r="G16" s="16"/>
      <c r="H16" s="16">
        <f t="shared" si="0"/>
        <v>0</v>
      </c>
      <c r="I16" s="16"/>
      <c r="J16" s="16"/>
      <c r="K16" s="79">
        <f>J16+I16+H16</f>
        <v>0</v>
      </c>
      <c r="L16" s="16">
        <f>ROUND(E16*F16,2)</f>
        <v>0</v>
      </c>
      <c r="M16" s="16">
        <f>ROUND(H16*E16,2)</f>
        <v>0</v>
      </c>
      <c r="N16" s="16">
        <f>ROUND(I16*E16,2)</f>
        <v>0</v>
      </c>
      <c r="O16" s="16">
        <f>ROUND(J16*E16,2)</f>
        <v>0</v>
      </c>
      <c r="P16" s="80">
        <f>M16+N16+O16</f>
        <v>0</v>
      </c>
    </row>
    <row r="17" spans="1:16" s="17" customFormat="1" ht="153" x14ac:dyDescent="0.2">
      <c r="A17" s="19">
        <v>4</v>
      </c>
      <c r="B17" s="115"/>
      <c r="C17" s="20" t="s">
        <v>149</v>
      </c>
      <c r="D17" s="77" t="s">
        <v>53</v>
      </c>
      <c r="E17" s="97">
        <v>1</v>
      </c>
      <c r="F17" s="16"/>
      <c r="G17" s="16"/>
      <c r="H17" s="16">
        <f t="shared" si="0"/>
        <v>0</v>
      </c>
      <c r="I17" s="16"/>
      <c r="J17" s="16"/>
      <c r="K17" s="79">
        <f>J17+I17+H17</f>
        <v>0</v>
      </c>
      <c r="L17" s="16">
        <f>ROUND(E17*F17,2)</f>
        <v>0</v>
      </c>
      <c r="M17" s="16">
        <f>ROUND(H17*E17,2)</f>
        <v>0</v>
      </c>
      <c r="N17" s="16">
        <f>ROUND(I17*E17,2)</f>
        <v>0</v>
      </c>
      <c r="O17" s="16">
        <f>ROUND(J17*E17,2)</f>
        <v>0</v>
      </c>
      <c r="P17" s="80">
        <f>M17+N17+O17</f>
        <v>0</v>
      </c>
    </row>
    <row r="18" spans="1:16" s="51" customFormat="1" ht="51" x14ac:dyDescent="0.2">
      <c r="A18" s="19">
        <v>5</v>
      </c>
      <c r="B18" s="93"/>
      <c r="C18" s="20" t="s">
        <v>150</v>
      </c>
      <c r="D18" s="77" t="s">
        <v>34</v>
      </c>
      <c r="E18" s="97">
        <v>1</v>
      </c>
      <c r="F18" s="16"/>
      <c r="G18" s="16"/>
      <c r="H18" s="16">
        <f t="shared" si="0"/>
        <v>0</v>
      </c>
      <c r="I18" s="16"/>
      <c r="J18" s="16"/>
      <c r="K18" s="79">
        <f>J18+I18+H18</f>
        <v>0</v>
      </c>
      <c r="L18" s="16">
        <f>ROUND(E18*F18,2)</f>
        <v>0</v>
      </c>
      <c r="M18" s="16">
        <f>ROUND(H18*E18,2)</f>
        <v>0</v>
      </c>
      <c r="N18" s="16">
        <f>ROUND(I18*E18,2)</f>
        <v>0</v>
      </c>
      <c r="O18" s="16">
        <f>ROUND(J18*E18,2)</f>
        <v>0</v>
      </c>
      <c r="P18" s="80">
        <f>M18+N18+O18</f>
        <v>0</v>
      </c>
    </row>
    <row r="19" spans="1:16" s="17" customFormat="1" ht="25.5" x14ac:dyDescent="0.2">
      <c r="A19" s="19">
        <v>6</v>
      </c>
      <c r="B19" s="115"/>
      <c r="C19" s="20" t="s">
        <v>148</v>
      </c>
      <c r="D19" s="77" t="s">
        <v>34</v>
      </c>
      <c r="E19" s="97">
        <v>1</v>
      </c>
      <c r="F19" s="16"/>
      <c r="G19" s="16"/>
      <c r="H19" s="16">
        <f t="shared" si="0"/>
        <v>0</v>
      </c>
      <c r="I19" s="16"/>
      <c r="J19" s="16"/>
      <c r="K19" s="79">
        <f>J19+I19+H19</f>
        <v>0</v>
      </c>
      <c r="L19" s="16">
        <f>ROUND(E19*F19,2)</f>
        <v>0</v>
      </c>
      <c r="M19" s="16">
        <f>ROUND(H19*E19,2)</f>
        <v>0</v>
      </c>
      <c r="N19" s="16">
        <f>ROUND(I19*E19,2)</f>
        <v>0</v>
      </c>
      <c r="O19" s="16">
        <f>ROUND(J19*E19,2)</f>
        <v>0</v>
      </c>
      <c r="P19" s="80">
        <f>M19+N19+O19</f>
        <v>0</v>
      </c>
    </row>
    <row r="20" spans="1:16" s="51" customFormat="1" ht="38.25" x14ac:dyDescent="0.2">
      <c r="A20" s="19">
        <v>7</v>
      </c>
      <c r="B20" s="93"/>
      <c r="C20" s="20" t="s">
        <v>83</v>
      </c>
      <c r="D20" s="77" t="s">
        <v>30</v>
      </c>
      <c r="E20" s="97">
        <v>2</v>
      </c>
      <c r="F20" s="16"/>
      <c r="G20" s="16"/>
      <c r="H20" s="16">
        <f t="shared" si="0"/>
        <v>0</v>
      </c>
      <c r="I20" s="16"/>
      <c r="J20" s="16"/>
      <c r="K20" s="79">
        <f t="shared" si="1"/>
        <v>0</v>
      </c>
      <c r="L20" s="16">
        <f t="shared" si="2"/>
        <v>0</v>
      </c>
      <c r="M20" s="16">
        <f t="shared" si="3"/>
        <v>0</v>
      </c>
      <c r="N20" s="16"/>
      <c r="O20" s="16">
        <f t="shared" si="4"/>
        <v>0</v>
      </c>
      <c r="P20" s="80">
        <f t="shared" si="5"/>
        <v>0</v>
      </c>
    </row>
    <row r="21" spans="1:16" s="51" customFormat="1" ht="25.5" x14ac:dyDescent="0.2">
      <c r="A21" s="19">
        <v>8</v>
      </c>
      <c r="B21" s="93"/>
      <c r="C21" s="20" t="s">
        <v>84</v>
      </c>
      <c r="D21" s="77" t="s">
        <v>30</v>
      </c>
      <c r="E21" s="97">
        <v>1</v>
      </c>
      <c r="F21" s="16"/>
      <c r="G21" s="16"/>
      <c r="H21" s="16">
        <f t="shared" si="0"/>
        <v>0</v>
      </c>
      <c r="I21" s="16"/>
      <c r="J21" s="16"/>
      <c r="K21" s="79">
        <f t="shared" si="1"/>
        <v>0</v>
      </c>
      <c r="L21" s="16">
        <f t="shared" si="2"/>
        <v>0</v>
      </c>
      <c r="M21" s="16">
        <f t="shared" si="3"/>
        <v>0</v>
      </c>
      <c r="N21" s="16"/>
      <c r="O21" s="16">
        <f t="shared" si="4"/>
        <v>0</v>
      </c>
      <c r="P21" s="80">
        <f t="shared" si="5"/>
        <v>0</v>
      </c>
    </row>
    <row r="22" spans="1:16" s="51" customFormat="1" ht="18" customHeight="1" x14ac:dyDescent="0.2">
      <c r="A22" s="19"/>
      <c r="B22" s="20"/>
      <c r="C22" s="94" t="s">
        <v>66</v>
      </c>
      <c r="D22" s="77"/>
      <c r="E22" s="78"/>
      <c r="F22" s="16"/>
      <c r="G22" s="16"/>
      <c r="H22" s="16"/>
      <c r="I22" s="16"/>
      <c r="J22" s="16"/>
      <c r="K22" s="79"/>
      <c r="L22" s="16"/>
      <c r="M22" s="16"/>
      <c r="N22" s="16"/>
      <c r="O22" s="16"/>
      <c r="P22" s="80"/>
    </row>
    <row r="23" spans="1:16" s="51" customFormat="1" ht="25.5" x14ac:dyDescent="0.2">
      <c r="A23" s="19">
        <v>14</v>
      </c>
      <c r="B23" s="93"/>
      <c r="C23" s="20" t="s">
        <v>151</v>
      </c>
      <c r="D23" s="77" t="s">
        <v>67</v>
      </c>
      <c r="E23" s="95">
        <v>6</v>
      </c>
      <c r="F23" s="16"/>
      <c r="G23" s="16"/>
      <c r="H23" s="16"/>
      <c r="I23" s="16"/>
      <c r="J23" s="16"/>
      <c r="K23" s="79">
        <f t="shared" ref="K23:K29" si="6">J23+I23+H23</f>
        <v>0</v>
      </c>
      <c r="L23" s="16"/>
      <c r="M23" s="16"/>
      <c r="N23" s="16"/>
      <c r="O23" s="16">
        <f t="shared" ref="O23:O29" si="7">ROUND(J23*E23,2)</f>
        <v>0</v>
      </c>
      <c r="P23" s="80">
        <f t="shared" ref="P23:P29" si="8">M23+N23+O23</f>
        <v>0</v>
      </c>
    </row>
    <row r="24" spans="1:16" s="51" customFormat="1" ht="18" customHeight="1" x14ac:dyDescent="0.2">
      <c r="A24" s="19">
        <v>15</v>
      </c>
      <c r="B24" s="93"/>
      <c r="C24" s="20" t="s">
        <v>152</v>
      </c>
      <c r="D24" s="77" t="s">
        <v>67</v>
      </c>
      <c r="E24" s="95">
        <v>6</v>
      </c>
      <c r="F24" s="16"/>
      <c r="G24" s="16"/>
      <c r="H24" s="16"/>
      <c r="I24" s="16"/>
      <c r="J24" s="16"/>
      <c r="K24" s="79">
        <f t="shared" si="6"/>
        <v>0</v>
      </c>
      <c r="L24" s="16"/>
      <c r="M24" s="16"/>
      <c r="N24" s="16"/>
      <c r="O24" s="16">
        <f t="shared" si="7"/>
        <v>0</v>
      </c>
      <c r="P24" s="80">
        <f t="shared" si="8"/>
        <v>0</v>
      </c>
    </row>
    <row r="25" spans="1:16" s="51" customFormat="1" ht="18" customHeight="1" x14ac:dyDescent="0.2">
      <c r="A25" s="19">
        <v>16</v>
      </c>
      <c r="B25" s="93"/>
      <c r="C25" s="20" t="s">
        <v>68</v>
      </c>
      <c r="D25" s="77" t="s">
        <v>67</v>
      </c>
      <c r="E25" s="95">
        <v>6</v>
      </c>
      <c r="F25" s="16"/>
      <c r="G25" s="16"/>
      <c r="H25" s="16">
        <f>ROUND(F25*G25,2)</f>
        <v>0</v>
      </c>
      <c r="I25" s="16"/>
      <c r="J25" s="16"/>
      <c r="K25" s="79">
        <f t="shared" si="6"/>
        <v>0</v>
      </c>
      <c r="L25" s="16">
        <f>ROUND(E25*F25,2)</f>
        <v>0</v>
      </c>
      <c r="M25" s="16">
        <f>ROUND(H25*E25,2)</f>
        <v>0</v>
      </c>
      <c r="N25" s="16"/>
      <c r="O25" s="16">
        <f t="shared" si="7"/>
        <v>0</v>
      </c>
      <c r="P25" s="80">
        <f t="shared" si="8"/>
        <v>0</v>
      </c>
    </row>
    <row r="26" spans="1:16" s="51" customFormat="1" ht="18" customHeight="1" x14ac:dyDescent="0.2">
      <c r="A26" s="19">
        <v>17</v>
      </c>
      <c r="B26" s="93"/>
      <c r="C26" s="20" t="s">
        <v>70</v>
      </c>
      <c r="D26" s="77" t="s">
        <v>34</v>
      </c>
      <c r="E26" s="95">
        <v>1</v>
      </c>
      <c r="F26" s="16"/>
      <c r="G26" s="16"/>
      <c r="H26" s="16"/>
      <c r="I26" s="16"/>
      <c r="J26" s="16"/>
      <c r="K26" s="79">
        <f t="shared" si="6"/>
        <v>0</v>
      </c>
      <c r="L26" s="16"/>
      <c r="M26" s="16"/>
      <c r="N26" s="16"/>
      <c r="O26" s="16">
        <f t="shared" si="7"/>
        <v>0</v>
      </c>
      <c r="P26" s="80">
        <f t="shared" si="8"/>
        <v>0</v>
      </c>
    </row>
    <row r="27" spans="1:16" s="51" customFormat="1" ht="18" customHeight="1" x14ac:dyDescent="0.2">
      <c r="A27" s="19">
        <v>18</v>
      </c>
      <c r="B27" s="115"/>
      <c r="C27" s="20" t="s">
        <v>71</v>
      </c>
      <c r="D27" s="77" t="s">
        <v>67</v>
      </c>
      <c r="E27" s="95">
        <v>6</v>
      </c>
      <c r="F27" s="16"/>
      <c r="G27" s="16"/>
      <c r="H27" s="16"/>
      <c r="I27" s="16"/>
      <c r="J27" s="16"/>
      <c r="K27" s="79">
        <f t="shared" si="6"/>
        <v>0</v>
      </c>
      <c r="L27" s="16"/>
      <c r="M27" s="16"/>
      <c r="N27" s="16"/>
      <c r="O27" s="16">
        <f t="shared" si="7"/>
        <v>0</v>
      </c>
      <c r="P27" s="80">
        <f t="shared" si="8"/>
        <v>0</v>
      </c>
    </row>
    <row r="28" spans="1:16" s="51" customFormat="1" ht="25.5" x14ac:dyDescent="0.2">
      <c r="A28" s="19">
        <v>19</v>
      </c>
      <c r="B28" s="93"/>
      <c r="C28" s="20" t="s">
        <v>72</v>
      </c>
      <c r="D28" s="77" t="s">
        <v>67</v>
      </c>
      <c r="E28" s="95">
        <v>6</v>
      </c>
      <c r="F28" s="16"/>
      <c r="G28" s="16"/>
      <c r="H28" s="16"/>
      <c r="I28" s="16"/>
      <c r="J28" s="16"/>
      <c r="K28" s="79">
        <f t="shared" si="6"/>
        <v>0</v>
      </c>
      <c r="L28" s="16"/>
      <c r="M28" s="16"/>
      <c r="N28" s="16"/>
      <c r="O28" s="16">
        <f t="shared" si="7"/>
        <v>0</v>
      </c>
      <c r="P28" s="80">
        <f t="shared" si="8"/>
        <v>0</v>
      </c>
    </row>
    <row r="29" spans="1:16" s="17" customFormat="1" ht="25.5" x14ac:dyDescent="0.2">
      <c r="A29" s="19">
        <v>21</v>
      </c>
      <c r="B29" s="115"/>
      <c r="C29" s="20" t="s">
        <v>73</v>
      </c>
      <c r="D29" s="77" t="s">
        <v>67</v>
      </c>
      <c r="E29" s="95">
        <v>6</v>
      </c>
      <c r="F29" s="16"/>
      <c r="G29" s="16"/>
      <c r="H29" s="16"/>
      <c r="I29" s="16"/>
      <c r="J29" s="16"/>
      <c r="K29" s="79">
        <f t="shared" si="6"/>
        <v>0</v>
      </c>
      <c r="L29" s="16"/>
      <c r="M29" s="16"/>
      <c r="N29" s="16"/>
      <c r="O29" s="16">
        <f t="shared" si="7"/>
        <v>0</v>
      </c>
      <c r="P29" s="80">
        <f t="shared" si="8"/>
        <v>0</v>
      </c>
    </row>
    <row r="30" spans="1:16" s="51" customFormat="1" ht="18" customHeight="1" x14ac:dyDescent="0.2">
      <c r="A30" s="19">
        <v>22</v>
      </c>
      <c r="B30" s="93"/>
      <c r="C30" s="20" t="s">
        <v>766</v>
      </c>
      <c r="D30" s="77" t="s">
        <v>34</v>
      </c>
      <c r="E30" s="95">
        <v>1</v>
      </c>
      <c r="F30" s="16"/>
      <c r="G30" s="16"/>
      <c r="H30" s="16"/>
      <c r="I30" s="16"/>
      <c r="J30" s="16"/>
      <c r="K30" s="79">
        <f>J30+I30+H30</f>
        <v>0</v>
      </c>
      <c r="L30" s="16"/>
      <c r="M30" s="16"/>
      <c r="N30" s="16"/>
      <c r="O30" s="16">
        <f>ROUND(J30*E30,2)</f>
        <v>0</v>
      </c>
      <c r="P30" s="80">
        <f>M30+N30+O30</f>
        <v>0</v>
      </c>
    </row>
    <row r="31" spans="1:16" s="51" customFormat="1" ht="18" customHeight="1" x14ac:dyDescent="0.2">
      <c r="A31" s="19">
        <v>23</v>
      </c>
      <c r="B31" s="93"/>
      <c r="C31" s="20" t="s">
        <v>69</v>
      </c>
      <c r="D31" s="77" t="s">
        <v>67</v>
      </c>
      <c r="E31" s="95">
        <v>6</v>
      </c>
      <c r="F31" s="16"/>
      <c r="G31" s="16"/>
      <c r="H31" s="16"/>
      <c r="I31" s="16"/>
      <c r="J31" s="16"/>
      <c r="K31" s="79">
        <f>J31+I31+H31</f>
        <v>0</v>
      </c>
      <c r="L31" s="16"/>
      <c r="M31" s="16"/>
      <c r="N31" s="16"/>
      <c r="O31" s="16">
        <f>ROUND(J31*E31,2)</f>
        <v>0</v>
      </c>
      <c r="P31" s="80">
        <f>M31+N31+O31</f>
        <v>0</v>
      </c>
    </row>
    <row r="32" spans="1:16" s="51" customFormat="1" ht="102" x14ac:dyDescent="0.2">
      <c r="A32" s="19">
        <v>24</v>
      </c>
      <c r="B32" s="93"/>
      <c r="C32" s="20" t="s">
        <v>767</v>
      </c>
      <c r="D32" s="77" t="s">
        <v>67</v>
      </c>
      <c r="E32" s="95">
        <v>6</v>
      </c>
      <c r="F32" s="16"/>
      <c r="G32" s="16"/>
      <c r="H32" s="16"/>
      <c r="I32" s="16"/>
      <c r="J32" s="16"/>
      <c r="K32" s="79">
        <f>J32+I32+H32</f>
        <v>0</v>
      </c>
      <c r="L32" s="16"/>
      <c r="M32" s="16"/>
      <c r="N32" s="16"/>
      <c r="O32" s="16">
        <f>ROUND(J32*E32,2)</f>
        <v>0</v>
      </c>
      <c r="P32" s="80">
        <f>M32+N32+O32</f>
        <v>0</v>
      </c>
    </row>
    <row r="33" spans="1:16" s="51" customFormat="1" ht="13.5" thickBot="1" x14ac:dyDescent="0.25">
      <c r="A33" s="19"/>
      <c r="B33" s="93"/>
      <c r="C33" s="20"/>
      <c r="D33" s="77"/>
      <c r="E33" s="95"/>
      <c r="F33" s="16"/>
      <c r="G33" s="16"/>
      <c r="H33" s="16"/>
      <c r="I33" s="16"/>
      <c r="J33" s="16"/>
      <c r="K33" s="79"/>
      <c r="L33" s="16"/>
      <c r="M33" s="16"/>
      <c r="N33" s="16"/>
      <c r="O33" s="16"/>
      <c r="P33" s="80"/>
    </row>
    <row r="34" spans="1:16" s="17" customFormat="1" ht="18" customHeight="1" thickBot="1" x14ac:dyDescent="0.25">
      <c r="A34" s="58"/>
      <c r="B34" s="60"/>
      <c r="C34" s="60" t="s">
        <v>10</v>
      </c>
      <c r="D34" s="81"/>
      <c r="E34" s="82"/>
      <c r="F34" s="61"/>
      <c r="G34" s="61"/>
      <c r="H34" s="61"/>
      <c r="I34" s="61"/>
      <c r="J34" s="61"/>
      <c r="K34" s="61"/>
      <c r="L34" s="61">
        <f>SUM(L13:L33)</f>
        <v>0</v>
      </c>
      <c r="M34" s="61">
        <f>SUM(M13:M33)</f>
        <v>0</v>
      </c>
      <c r="N34" s="61">
        <f>SUM(N13:N33)</f>
        <v>0</v>
      </c>
      <c r="O34" s="61">
        <f>SUM(O13:O33)</f>
        <v>0</v>
      </c>
      <c r="P34" s="96">
        <f>SUM(P13:P33)</f>
        <v>0</v>
      </c>
    </row>
    <row r="35" spans="1:16" ht="18" customHeight="1" thickBot="1" x14ac:dyDescent="0.25">
      <c r="A35" s="25"/>
      <c r="B35" s="25"/>
      <c r="C35" s="25"/>
      <c r="D35" s="83"/>
      <c r="E35" s="83"/>
      <c r="F35" s="83"/>
      <c r="G35" s="83"/>
      <c r="H35" s="83"/>
      <c r="I35" s="83"/>
      <c r="J35" s="26"/>
      <c r="K35" s="26" t="s">
        <v>76</v>
      </c>
      <c r="L35" s="139"/>
      <c r="M35" s="84"/>
      <c r="N35" s="16">
        <f>ROUND(N34*L35,2)</f>
        <v>0</v>
      </c>
      <c r="O35" s="85"/>
      <c r="P35" s="85"/>
    </row>
    <row r="36" spans="1:16" ht="21" customHeight="1" thickBot="1" x14ac:dyDescent="0.25">
      <c r="A36" s="25"/>
      <c r="B36" s="25"/>
      <c r="C36" s="25"/>
      <c r="D36" s="83"/>
      <c r="E36" s="83"/>
      <c r="F36" s="83"/>
      <c r="G36" s="83"/>
      <c r="H36" s="83"/>
      <c r="I36" s="83"/>
      <c r="J36" s="27"/>
      <c r="K36" s="27"/>
      <c r="L36" s="27" t="s">
        <v>18</v>
      </c>
      <c r="M36" s="86">
        <f>M35+M34</f>
        <v>0</v>
      </c>
      <c r="N36" s="86">
        <f>N35+N34</f>
        <v>0</v>
      </c>
      <c r="O36" s="86">
        <f>O35+O34</f>
        <v>0</v>
      </c>
      <c r="P36" s="86">
        <f>SUM(M36:O36)</f>
        <v>0</v>
      </c>
    </row>
    <row r="37" spans="1:16" ht="18" customHeight="1" x14ac:dyDescent="0.2">
      <c r="A37" s="25"/>
      <c r="B37" s="25"/>
      <c r="C37" s="25"/>
      <c r="D37" s="83"/>
      <c r="E37" s="83"/>
      <c r="F37" s="83"/>
      <c r="G37" s="83"/>
      <c r="H37" s="65"/>
      <c r="I37" s="12"/>
      <c r="J37" s="12"/>
      <c r="K37" s="12"/>
      <c r="L37" s="12"/>
      <c r="M37" s="12"/>
      <c r="N37" s="12"/>
      <c r="O37" s="26" t="s">
        <v>110</v>
      </c>
      <c r="P37" s="138">
        <f>ROUND(P36*0,2)</f>
        <v>0</v>
      </c>
    </row>
    <row r="38" spans="1:16" ht="18" customHeight="1" thickBot="1" x14ac:dyDescent="0.25">
      <c r="A38" s="25"/>
      <c r="B38" s="25"/>
      <c r="C38" s="25"/>
      <c r="D38" s="83"/>
      <c r="E38" s="83"/>
      <c r="F38" s="83"/>
      <c r="G38" s="83"/>
      <c r="H38" s="65"/>
      <c r="I38" s="12"/>
      <c r="J38" s="12"/>
      <c r="K38" s="12"/>
      <c r="L38" s="12"/>
      <c r="M38" s="12"/>
      <c r="N38" s="12"/>
      <c r="O38" s="26" t="s">
        <v>45</v>
      </c>
      <c r="P38" s="31">
        <f>ROUND(M36*0.2359,2)</f>
        <v>0</v>
      </c>
    </row>
    <row r="39" spans="1:16" ht="21" customHeight="1" thickBot="1" x14ac:dyDescent="0.25">
      <c r="A39" s="25"/>
      <c r="B39" s="25"/>
      <c r="C39" s="25"/>
      <c r="D39" s="83"/>
      <c r="E39" s="83"/>
      <c r="F39" s="83"/>
      <c r="G39" s="83"/>
      <c r="H39" s="67"/>
      <c r="I39" s="12"/>
      <c r="J39" s="12"/>
      <c r="K39" s="12"/>
      <c r="L39" s="12"/>
      <c r="M39" s="12"/>
      <c r="N39" s="12"/>
      <c r="O39" s="27" t="s">
        <v>23</v>
      </c>
      <c r="P39" s="32">
        <f>P38+P37+P36</f>
        <v>0</v>
      </c>
    </row>
    <row r="41" spans="1:16" ht="14.25" x14ac:dyDescent="0.2">
      <c r="B41" s="71" t="s">
        <v>12</v>
      </c>
      <c r="C41" s="71"/>
      <c r="D41" s="33" t="s">
        <v>74</v>
      </c>
      <c r="G41" s="33"/>
      <c r="H41" s="33" t="s">
        <v>19</v>
      </c>
      <c r="I41" s="33"/>
      <c r="J41" s="33"/>
      <c r="K41" s="33"/>
      <c r="M41" s="33"/>
    </row>
    <row r="42" spans="1:16" ht="14.25" x14ac:dyDescent="0.2">
      <c r="D42" s="35" t="s">
        <v>75</v>
      </c>
    </row>
    <row r="43" spans="1:16" ht="14.25" x14ac:dyDescent="0.2">
      <c r="B43" s="35"/>
    </row>
  </sheetData>
  <mergeCells count="7">
    <mergeCell ref="L10:P11"/>
    <mergeCell ref="A10:A12"/>
    <mergeCell ref="B10:B12"/>
    <mergeCell ref="C10:C12"/>
    <mergeCell ref="D10:D12"/>
    <mergeCell ref="E10:E12"/>
    <mergeCell ref="F10:K11"/>
  </mergeCells>
  <phoneticPr fontId="26" type="noConversion"/>
  <pageMargins left="0.75000000000000011" right="0.75000000000000011" top="1" bottom="1" header="0.5" footer="0.5"/>
  <pageSetup paperSize="9" scale="73" fitToHeight="2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FF"/>
    <pageSetUpPr fitToPage="1"/>
  </sheetPr>
  <dimension ref="A1:J34"/>
  <sheetViews>
    <sheetView topLeftCell="A7" workbookViewId="0">
      <selection activeCell="L21" sqref="L21"/>
    </sheetView>
  </sheetViews>
  <sheetFormatPr defaultColWidth="9.140625" defaultRowHeight="12.75" x14ac:dyDescent="0.2"/>
  <cols>
    <col min="1" max="1" width="5.140625" style="29" customWidth="1"/>
    <col min="2" max="2" width="11.7109375" style="8" customWidth="1"/>
    <col min="3" max="3" width="36.28515625" style="8" customWidth="1"/>
    <col min="4" max="4" width="13.5703125" style="36" customWidth="1"/>
    <col min="5" max="5" width="10.85546875" style="36" customWidth="1"/>
    <col min="6" max="6" width="11.28515625" style="36" bestFit="1" customWidth="1"/>
    <col min="7" max="7" width="10.85546875" style="36" customWidth="1"/>
    <col min="8" max="8" width="13.140625" style="72" bestFit="1" customWidth="1"/>
    <col min="9" max="16384" width="9.140625" style="12"/>
  </cols>
  <sheetData>
    <row r="1" spans="1:10" s="4" customFormat="1" ht="18" customHeight="1" x14ac:dyDescent="0.2">
      <c r="A1" s="1"/>
      <c r="B1" s="8"/>
      <c r="C1" s="1" t="s">
        <v>160</v>
      </c>
      <c r="D1" s="3"/>
      <c r="E1" s="3"/>
      <c r="F1" s="3"/>
      <c r="G1" s="3"/>
      <c r="H1" s="38"/>
    </row>
    <row r="2" spans="1:10" s="4" customFormat="1" ht="18" customHeight="1" x14ac:dyDescent="0.2">
      <c r="A2" s="39" t="s">
        <v>131</v>
      </c>
      <c r="B2" s="6"/>
      <c r="C2" s="6"/>
      <c r="D2" s="3"/>
      <c r="E2" s="3"/>
      <c r="F2" s="3"/>
      <c r="G2" s="3"/>
      <c r="H2" s="38"/>
    </row>
    <row r="3" spans="1:10" s="4" customFormat="1" ht="18" customHeight="1" x14ac:dyDescent="0.2">
      <c r="A3" s="7" t="str">
        <f>'Buvn..koptame 1.k.'!A3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8"/>
    </row>
    <row r="4" spans="1:10" s="4" customFormat="1" ht="18" customHeight="1" x14ac:dyDescent="0.2">
      <c r="A4" s="4" t="s">
        <v>145</v>
      </c>
      <c r="B4" s="8"/>
      <c r="C4" s="8"/>
      <c r="D4" s="3"/>
      <c r="E4" s="3"/>
      <c r="F4" s="3"/>
      <c r="G4" s="3"/>
      <c r="H4" s="38"/>
    </row>
    <row r="5" spans="1:10" s="4" customFormat="1" ht="18" customHeight="1" x14ac:dyDescent="0.2">
      <c r="A5" s="4" t="str">
        <f>'Buvn..koptame 1.k.'!A4</f>
        <v>Būves adrese: Baznīcas ielā 30, Kuldīgā</v>
      </c>
      <c r="B5" s="8"/>
      <c r="C5" s="8"/>
      <c r="D5" s="3"/>
      <c r="E5" s="3"/>
      <c r="F5" s="3"/>
      <c r="G5" s="3"/>
      <c r="H5" s="38"/>
    </row>
    <row r="6" spans="1:10" s="4" customFormat="1" ht="18" customHeight="1" x14ac:dyDescent="0.2">
      <c r="A6" s="7"/>
      <c r="B6" s="6"/>
      <c r="C6" s="6"/>
      <c r="D6" s="3"/>
      <c r="E6" s="3"/>
      <c r="F6" s="3"/>
      <c r="G6" s="3"/>
      <c r="H6" s="38"/>
    </row>
    <row r="7" spans="1:10" s="4" customFormat="1" ht="18" customHeight="1" x14ac:dyDescent="0.2">
      <c r="B7" s="8"/>
      <c r="C7" s="8"/>
      <c r="D7" s="7" t="s">
        <v>11</v>
      </c>
      <c r="E7" s="3"/>
      <c r="F7" s="3"/>
      <c r="G7" s="3"/>
      <c r="H7" s="40">
        <f>H25</f>
        <v>0</v>
      </c>
    </row>
    <row r="8" spans="1:10" s="4" customFormat="1" ht="18" customHeight="1" x14ac:dyDescent="0.2">
      <c r="A8" s="9"/>
      <c r="B8" s="8"/>
      <c r="C8" s="8"/>
      <c r="D8" s="7" t="s">
        <v>40</v>
      </c>
      <c r="E8" s="3"/>
      <c r="F8" s="41"/>
      <c r="G8" s="41"/>
      <c r="H8" s="42">
        <f>D30</f>
        <v>0</v>
      </c>
    </row>
    <row r="9" spans="1:10" s="4" customFormat="1" ht="18" customHeight="1" x14ac:dyDescent="0.2">
      <c r="A9" s="9"/>
      <c r="B9" s="8"/>
      <c r="C9" s="8"/>
      <c r="D9" s="7" t="s">
        <v>59</v>
      </c>
      <c r="E9" s="3"/>
      <c r="F9" s="41"/>
      <c r="G9" s="3"/>
      <c r="H9" s="43"/>
    </row>
    <row r="10" spans="1:10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8"/>
    </row>
    <row r="11" spans="1:10" ht="12.75" customHeight="1" x14ac:dyDescent="0.2">
      <c r="A11" s="195" t="s">
        <v>14</v>
      </c>
      <c r="B11" s="195" t="s">
        <v>20</v>
      </c>
      <c r="C11" s="195" t="s">
        <v>21</v>
      </c>
      <c r="D11" s="198" t="s">
        <v>41</v>
      </c>
      <c r="E11" s="202" t="s">
        <v>22</v>
      </c>
      <c r="F11" s="203"/>
      <c r="G11" s="203"/>
      <c r="H11" s="211" t="s">
        <v>16</v>
      </c>
    </row>
    <row r="12" spans="1:10" s="13" customFormat="1" ht="12.75" customHeight="1" x14ac:dyDescent="0.2">
      <c r="A12" s="196"/>
      <c r="B12" s="196"/>
      <c r="C12" s="196"/>
      <c r="D12" s="199"/>
      <c r="E12" s="205"/>
      <c r="F12" s="206"/>
      <c r="G12" s="206"/>
      <c r="H12" s="212"/>
    </row>
    <row r="13" spans="1:10" s="13" customFormat="1" ht="23.25" thickBot="1" x14ac:dyDescent="0.25">
      <c r="A13" s="197"/>
      <c r="B13" s="197"/>
      <c r="C13" s="197"/>
      <c r="D13" s="200"/>
      <c r="E13" s="44" t="s">
        <v>42</v>
      </c>
      <c r="F13" s="44" t="s">
        <v>43</v>
      </c>
      <c r="G13" s="45" t="s">
        <v>44</v>
      </c>
      <c r="H13" s="213"/>
    </row>
    <row r="14" spans="1:10" s="17" customFormat="1" ht="25.5" x14ac:dyDescent="0.2">
      <c r="A14" s="57">
        <v>1</v>
      </c>
      <c r="B14" s="46" t="s">
        <v>704</v>
      </c>
      <c r="C14" s="100" t="s">
        <v>170</v>
      </c>
      <c r="D14" s="16">
        <f>'Lok.1-1-1-1'!P30</f>
        <v>0</v>
      </c>
      <c r="E14" s="16">
        <f>'Lok.1-1-1-1'!M30</f>
        <v>0</v>
      </c>
      <c r="F14" s="16">
        <f>'Lok.1-1-1-1'!N30</f>
        <v>0</v>
      </c>
      <c r="G14" s="47">
        <f>'Lok.1-1-1-1'!O30</f>
        <v>0</v>
      </c>
      <c r="H14" s="48">
        <f>'Lok.1-1-1-1'!L28</f>
        <v>0</v>
      </c>
    </row>
    <row r="15" spans="1:10" s="17" customFormat="1" ht="18" customHeight="1" x14ac:dyDescent="0.2">
      <c r="A15" s="19">
        <v>2</v>
      </c>
      <c r="B15" s="46" t="s">
        <v>705</v>
      </c>
      <c r="C15" s="20" t="s">
        <v>142</v>
      </c>
      <c r="D15" s="16">
        <f>'Lok.1-1-1-2'!P150</f>
        <v>0</v>
      </c>
      <c r="E15" s="16">
        <f>'Lok.1-1-1-2'!M150</f>
        <v>0</v>
      </c>
      <c r="F15" s="16">
        <f>'Lok.1-1-1-2'!N150</f>
        <v>0</v>
      </c>
      <c r="G15" s="47">
        <f>'Lok.1-1-1-2'!O150</f>
        <v>0</v>
      </c>
      <c r="H15" s="48">
        <f>'Lok.1-1-1-2'!L148</f>
        <v>0</v>
      </c>
    </row>
    <row r="16" spans="1:10" s="17" customFormat="1" ht="18" customHeight="1" x14ac:dyDescent="0.2">
      <c r="A16" s="57">
        <v>3</v>
      </c>
      <c r="B16" s="46" t="s">
        <v>706</v>
      </c>
      <c r="C16" s="20" t="s">
        <v>144</v>
      </c>
      <c r="D16" s="16">
        <f>'Lok.1-1-1-3'!P66</f>
        <v>0</v>
      </c>
      <c r="E16" s="16">
        <f>'Lok.1-1-1-3'!M66</f>
        <v>0</v>
      </c>
      <c r="F16" s="16">
        <f>'Lok.1-1-1-3'!N65</f>
        <v>0</v>
      </c>
      <c r="G16" s="16">
        <f>'Lok.1-1-1-3'!O66</f>
        <v>0</v>
      </c>
      <c r="H16" s="48">
        <f>'Lok.1-1-1-3'!L64</f>
        <v>0</v>
      </c>
      <c r="J16" s="21"/>
    </row>
    <row r="17" spans="1:10" s="17" customFormat="1" ht="18" customHeight="1" x14ac:dyDescent="0.2">
      <c r="A17" s="57">
        <v>4</v>
      </c>
      <c r="B17" s="46" t="s">
        <v>707</v>
      </c>
      <c r="C17" s="20" t="s">
        <v>143</v>
      </c>
      <c r="D17" s="16">
        <f>'Lok.1-1-1-4'!P38</f>
        <v>0</v>
      </c>
      <c r="E17" s="16">
        <f>'Lok.1-1-1-4'!M38</f>
        <v>0</v>
      </c>
      <c r="F17" s="16">
        <f>'Lok.1-1-1-4'!N38</f>
        <v>0</v>
      </c>
      <c r="G17" s="16">
        <f>'Lok.1-1-1-4'!O38</f>
        <v>0</v>
      </c>
      <c r="H17" s="48">
        <f>'Lok.1-1-1-4'!L36</f>
        <v>0</v>
      </c>
      <c r="J17" s="21"/>
    </row>
    <row r="18" spans="1:10" s="17" customFormat="1" ht="25.5" x14ac:dyDescent="0.2">
      <c r="A18" s="52"/>
      <c r="B18" s="53"/>
      <c r="C18" s="54" t="s">
        <v>28</v>
      </c>
      <c r="D18" s="55">
        <f>SUM(D14:D17)</f>
        <v>0</v>
      </c>
      <c r="E18" s="55">
        <f>SUM(E14:E17)</f>
        <v>0</v>
      </c>
      <c r="F18" s="55">
        <f>SUM(F14:F17)</f>
        <v>0</v>
      </c>
      <c r="G18" s="55">
        <f>SUM(G14:G17)</f>
        <v>0</v>
      </c>
      <c r="H18" s="55">
        <f>SUM(H14:H17)</f>
        <v>0</v>
      </c>
      <c r="J18" s="21"/>
    </row>
    <row r="19" spans="1:10" s="17" customFormat="1" ht="25.5" x14ac:dyDescent="0.2">
      <c r="A19" s="19">
        <v>5</v>
      </c>
      <c r="B19" s="46" t="s">
        <v>153</v>
      </c>
      <c r="C19" s="20" t="s">
        <v>135</v>
      </c>
      <c r="D19" s="16">
        <f>'Lok.1-1-2'!P130</f>
        <v>0</v>
      </c>
      <c r="E19" s="16">
        <f>'Lok.1-1-2'!M130</f>
        <v>0</v>
      </c>
      <c r="F19" s="16">
        <f>'Lok.1-1-2'!N130</f>
        <v>0</v>
      </c>
      <c r="G19" s="47">
        <f>'Lok.1-1-2'!O130</f>
        <v>0</v>
      </c>
      <c r="H19" s="48">
        <f>'Lok.1-1-2'!L128</f>
        <v>0</v>
      </c>
      <c r="J19" s="21"/>
    </row>
    <row r="20" spans="1:10" s="17" customFormat="1" ht="18" customHeight="1" x14ac:dyDescent="0.2">
      <c r="A20" s="19">
        <v>6</v>
      </c>
      <c r="B20" s="46" t="s">
        <v>154</v>
      </c>
      <c r="C20" s="20" t="s">
        <v>139</v>
      </c>
      <c r="D20" s="16">
        <f>'Lok.1-1-3'!P94</f>
        <v>0</v>
      </c>
      <c r="E20" s="16">
        <f>'Lok.1-1-3'!M94</f>
        <v>0</v>
      </c>
      <c r="F20" s="16">
        <f>'Lok.1-1-3'!N94</f>
        <v>0</v>
      </c>
      <c r="G20" s="47">
        <f>'Lok.1-1-3'!O94</f>
        <v>0</v>
      </c>
      <c r="H20" s="48">
        <f>'Lok.1-1-3'!L92</f>
        <v>0</v>
      </c>
      <c r="J20" s="21"/>
    </row>
    <row r="21" spans="1:10" s="17" customFormat="1" ht="18" customHeight="1" x14ac:dyDescent="0.2">
      <c r="A21" s="19">
        <v>7</v>
      </c>
      <c r="B21" s="46" t="s">
        <v>155</v>
      </c>
      <c r="C21" s="20" t="s">
        <v>137</v>
      </c>
      <c r="D21" s="16">
        <f>'Lok.1-1-4'!P76</f>
        <v>0</v>
      </c>
      <c r="E21" s="16">
        <f>'Lok.1-1-4'!M76</f>
        <v>0</v>
      </c>
      <c r="F21" s="16">
        <f>'Lok.1-1-4'!N76</f>
        <v>0</v>
      </c>
      <c r="G21" s="47">
        <f>'Lok.1-1-4'!O76</f>
        <v>0</v>
      </c>
      <c r="H21" s="48">
        <f>'Lok.1-1-4'!L74</f>
        <v>0</v>
      </c>
      <c r="J21" s="21"/>
    </row>
    <row r="22" spans="1:10" s="17" customFormat="1" ht="18" customHeight="1" x14ac:dyDescent="0.2">
      <c r="A22" s="19">
        <v>8</v>
      </c>
      <c r="B22" s="46" t="s">
        <v>708</v>
      </c>
      <c r="C22" s="20" t="s">
        <v>50</v>
      </c>
      <c r="D22" s="16">
        <f>'Lok.1-1-5'!P139</f>
        <v>0</v>
      </c>
      <c r="E22" s="16">
        <f>'Lok.1-1-5'!M139</f>
        <v>0</v>
      </c>
      <c r="F22" s="16">
        <f>'Lok.1-1-5'!N139</f>
        <v>0</v>
      </c>
      <c r="G22" s="47">
        <f>'Lok.1-1-5'!O139</f>
        <v>0</v>
      </c>
      <c r="H22" s="48">
        <f>'Lok.1-1-5'!L137</f>
        <v>0</v>
      </c>
      <c r="J22" s="21"/>
    </row>
    <row r="23" spans="1:10" s="17" customFormat="1" ht="25.5" x14ac:dyDescent="0.2">
      <c r="A23" s="19">
        <v>9</v>
      </c>
      <c r="B23" s="46" t="s">
        <v>709</v>
      </c>
      <c r="C23" s="20" t="s">
        <v>140</v>
      </c>
      <c r="D23" s="16">
        <f>'Lok.1-1-6'!P87</f>
        <v>0</v>
      </c>
      <c r="E23" s="16">
        <f>'Lok.1-1-6'!M87</f>
        <v>0</v>
      </c>
      <c r="F23" s="16">
        <f>'Lok.1-1-6'!N87</f>
        <v>0</v>
      </c>
      <c r="G23" s="47">
        <f>'Lok.1-1-6'!O87</f>
        <v>0</v>
      </c>
      <c r="H23" s="48">
        <f>'Lok.1-1-6'!L85</f>
        <v>0</v>
      </c>
      <c r="J23" s="21"/>
    </row>
    <row r="24" spans="1:10" s="17" customFormat="1" ht="18" customHeight="1" thickBot="1" x14ac:dyDescent="0.25">
      <c r="A24" s="52"/>
      <c r="B24" s="53"/>
      <c r="C24" s="54" t="s">
        <v>90</v>
      </c>
      <c r="D24" s="55">
        <f>SUM(D19:D23)</f>
        <v>0</v>
      </c>
      <c r="E24" s="55">
        <f>SUM(E19:E23)</f>
        <v>0</v>
      </c>
      <c r="F24" s="55">
        <f>SUM(F19:F23)</f>
        <v>0</v>
      </c>
      <c r="G24" s="55">
        <f>SUM(G19:G23)</f>
        <v>0</v>
      </c>
      <c r="H24" s="55">
        <f>SUM(H19:H23)</f>
        <v>0</v>
      </c>
      <c r="J24" s="21"/>
    </row>
    <row r="25" spans="1:10" s="17" customFormat="1" ht="18" customHeight="1" thickBot="1" x14ac:dyDescent="0.25">
      <c r="A25" s="58"/>
      <c r="B25" s="59"/>
      <c r="C25" s="60" t="s">
        <v>10</v>
      </c>
      <c r="D25" s="61">
        <f>D24+D18</f>
        <v>0</v>
      </c>
      <c r="E25" s="61">
        <f>E24+E18</f>
        <v>0</v>
      </c>
      <c r="F25" s="61">
        <f>F24+F18</f>
        <v>0</v>
      </c>
      <c r="G25" s="61">
        <f>G24+G18</f>
        <v>0</v>
      </c>
      <c r="H25" s="61">
        <f>H24+H18</f>
        <v>0</v>
      </c>
    </row>
    <row r="26" spans="1:10" ht="18" customHeight="1" x14ac:dyDescent="0.2">
      <c r="A26" s="25"/>
      <c r="B26" s="25"/>
      <c r="C26" s="26" t="s">
        <v>132</v>
      </c>
      <c r="D26" s="116">
        <f>ROUND(D25*0,2)</f>
        <v>0</v>
      </c>
      <c r="E26" s="62"/>
      <c r="F26" s="63"/>
      <c r="G26" s="64"/>
      <c r="H26" s="65"/>
    </row>
    <row r="27" spans="1:10" ht="21" customHeight="1" x14ac:dyDescent="0.2">
      <c r="A27" s="25"/>
      <c r="B27" s="25"/>
      <c r="C27" s="26" t="s">
        <v>111</v>
      </c>
      <c r="D27" s="137">
        <f>ROUND(D26*0,2)</f>
        <v>0</v>
      </c>
      <c r="E27" s="66"/>
      <c r="F27" s="66"/>
      <c r="G27" s="66"/>
      <c r="H27" s="67"/>
    </row>
    <row r="28" spans="1:10" ht="18" customHeight="1" x14ac:dyDescent="0.2">
      <c r="A28" s="25"/>
      <c r="B28" s="25"/>
      <c r="C28" s="26" t="s">
        <v>133</v>
      </c>
      <c r="D28" s="138">
        <f>ROUND(D25*0,2)</f>
        <v>0</v>
      </c>
      <c r="E28" s="68"/>
      <c r="F28" s="69"/>
      <c r="G28" s="66"/>
      <c r="H28" s="65"/>
    </row>
    <row r="29" spans="1:10" ht="18" customHeight="1" thickBot="1" x14ac:dyDescent="0.25">
      <c r="A29" s="25"/>
      <c r="B29" s="25"/>
      <c r="C29" s="26" t="s">
        <v>45</v>
      </c>
      <c r="D29" s="31">
        <f>ROUND(E25*0.2359,2)</f>
        <v>0</v>
      </c>
      <c r="E29" s="68"/>
      <c r="F29" s="69"/>
      <c r="G29" s="66"/>
      <c r="H29" s="65"/>
    </row>
    <row r="30" spans="1:10" ht="21" customHeight="1" thickBot="1" x14ac:dyDescent="0.25">
      <c r="A30" s="25"/>
      <c r="B30" s="25"/>
      <c r="C30" s="27" t="s">
        <v>23</v>
      </c>
      <c r="D30" s="32">
        <f>D29+D28+D26+D25</f>
        <v>0</v>
      </c>
      <c r="E30" s="70"/>
      <c r="F30" s="66"/>
      <c r="G30" s="66"/>
      <c r="H30" s="67"/>
    </row>
    <row r="32" spans="1:10" ht="14.25" x14ac:dyDescent="0.2">
      <c r="A32" s="33" t="s">
        <v>12</v>
      </c>
      <c r="B32" s="71"/>
      <c r="C32" s="34" t="s">
        <v>112</v>
      </c>
      <c r="D32" s="33"/>
      <c r="E32" s="33" t="s">
        <v>19</v>
      </c>
    </row>
    <row r="33" spans="1:8" ht="14.25" x14ac:dyDescent="0.2">
      <c r="A33" s="8"/>
      <c r="C33" s="34" t="s">
        <v>113</v>
      </c>
      <c r="D33" s="12"/>
      <c r="E33" s="12"/>
      <c r="F33" s="12"/>
      <c r="G33" s="12"/>
      <c r="H33" s="12"/>
    </row>
    <row r="34" spans="1:8" ht="14.25" x14ac:dyDescent="0.2">
      <c r="A34" s="35"/>
      <c r="B34" s="35"/>
      <c r="D34" s="12"/>
      <c r="E34" s="12"/>
      <c r="F34" s="12"/>
      <c r="G34" s="12"/>
      <c r="H34" s="12"/>
    </row>
  </sheetData>
  <mergeCells count="6">
    <mergeCell ref="E11:G12"/>
    <mergeCell ref="H11:H13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76" orientation="landscape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pageSetUpPr fitToPage="1"/>
  </sheetPr>
  <dimension ref="A1:P34"/>
  <sheetViews>
    <sheetView topLeftCell="A22" workbookViewId="0">
      <selection activeCell="I18" sqref="I18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28515625" style="36" bestFit="1" customWidth="1"/>
    <col min="12" max="12" width="10.42578125" style="36" customWidth="1"/>
    <col min="13" max="14" width="10.28515625" style="36" bestFit="1" customWidth="1"/>
    <col min="15" max="15" width="11.140625" style="36" bestFit="1" customWidth="1"/>
    <col min="16" max="16" width="10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" t="s">
        <v>710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141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'Obj.1-1'!A4</f>
        <v>Objekta nosaukums: Dzīvojamā ēka. Fasādes un 1.stāvs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'Lok.1-0'!A4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/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77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40</v>
      </c>
      <c r="M8" s="3"/>
      <c r="N8" s="41"/>
      <c r="O8" s="73">
        <f>P30</f>
        <v>0</v>
      </c>
      <c r="P8" s="3"/>
    </row>
    <row r="9" spans="1:16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95" t="s">
        <v>14</v>
      </c>
      <c r="B11" s="195" t="s">
        <v>9</v>
      </c>
      <c r="C11" s="195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16" s="13" customFormat="1" ht="12.75" customHeight="1" x14ac:dyDescent="0.2">
      <c r="A12" s="196"/>
      <c r="B12" s="196"/>
      <c r="C12" s="196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16" s="13" customFormat="1" ht="34.5" thickBot="1" x14ac:dyDescent="0.25">
      <c r="A13" s="197"/>
      <c r="B13" s="197"/>
      <c r="C13" s="197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75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16" s="51" customFormat="1" ht="18" customHeight="1" x14ac:dyDescent="0.2">
      <c r="A14" s="19"/>
      <c r="B14" s="20"/>
      <c r="C14" s="94" t="s">
        <v>122</v>
      </c>
      <c r="D14" s="77"/>
      <c r="E14" s="78"/>
      <c r="F14" s="16"/>
      <c r="G14" s="16"/>
      <c r="H14" s="16"/>
      <c r="I14" s="16"/>
      <c r="J14" s="16"/>
      <c r="K14" s="79"/>
      <c r="L14" s="16"/>
      <c r="M14" s="16"/>
      <c r="N14" s="16"/>
      <c r="O14" s="16"/>
      <c r="P14" s="80"/>
    </row>
    <row r="15" spans="1:16" s="51" customFormat="1" ht="140.25" x14ac:dyDescent="0.2">
      <c r="A15" s="19">
        <v>1</v>
      </c>
      <c r="B15" s="93"/>
      <c r="C15" s="20" t="s">
        <v>174</v>
      </c>
      <c r="D15" s="77" t="s">
        <v>29</v>
      </c>
      <c r="E15" s="95">
        <v>39.4</v>
      </c>
      <c r="F15" s="16"/>
      <c r="G15" s="16"/>
      <c r="H15" s="16">
        <f>ROUND(F15*G15,2)</f>
        <v>0</v>
      </c>
      <c r="I15" s="16"/>
      <c r="J15" s="16"/>
      <c r="K15" s="79">
        <f>J15+I15+H15</f>
        <v>0</v>
      </c>
      <c r="L15" s="16">
        <f>ROUND(E15*F15,2)</f>
        <v>0</v>
      </c>
      <c r="M15" s="16">
        <f>ROUND(H15*E15,2)</f>
        <v>0</v>
      </c>
      <c r="N15" s="16"/>
      <c r="O15" s="16">
        <f>ROUND(J15*E15,2)</f>
        <v>0</v>
      </c>
      <c r="P15" s="80">
        <f>M15+N15+O15</f>
        <v>0</v>
      </c>
    </row>
    <row r="16" spans="1:16" s="51" customFormat="1" ht="51" x14ac:dyDescent="0.2">
      <c r="A16" s="19">
        <v>2</v>
      </c>
      <c r="B16" s="93"/>
      <c r="C16" s="20" t="s">
        <v>175</v>
      </c>
      <c r="D16" s="77" t="s">
        <v>29</v>
      </c>
      <c r="E16" s="95">
        <v>26.3</v>
      </c>
      <c r="F16" s="16"/>
      <c r="G16" s="16"/>
      <c r="H16" s="16">
        <f>ROUND(F16*G16,2)</f>
        <v>0</v>
      </c>
      <c r="I16" s="16"/>
      <c r="J16" s="16"/>
      <c r="K16" s="79">
        <f>J16+I16+H16</f>
        <v>0</v>
      </c>
      <c r="L16" s="16">
        <f>ROUND(E16*F16,2)</f>
        <v>0</v>
      </c>
      <c r="M16" s="16">
        <f>ROUND(H16*E16,2)</f>
        <v>0</v>
      </c>
      <c r="N16" s="16"/>
      <c r="O16" s="16">
        <f>ROUND(J16*E16,2)</f>
        <v>0</v>
      </c>
      <c r="P16" s="80">
        <f>M16+N16+O16</f>
        <v>0</v>
      </c>
    </row>
    <row r="17" spans="1:16" s="51" customFormat="1" ht="38.25" x14ac:dyDescent="0.2">
      <c r="A17" s="19">
        <v>3</v>
      </c>
      <c r="B17" s="56"/>
      <c r="C17" s="20" t="s">
        <v>179</v>
      </c>
      <c r="D17" s="77" t="s">
        <v>31</v>
      </c>
      <c r="E17" s="97">
        <v>164</v>
      </c>
      <c r="F17" s="16"/>
      <c r="G17" s="16"/>
      <c r="H17" s="16">
        <f>ROUND(F17*G17,2)</f>
        <v>0</v>
      </c>
      <c r="I17" s="16"/>
      <c r="J17" s="16"/>
      <c r="K17" s="79">
        <f>J17+I17+H17</f>
        <v>0</v>
      </c>
      <c r="L17" s="16">
        <f>ROUND(E17*F17,2)</f>
        <v>0</v>
      </c>
      <c r="M17" s="16">
        <f>ROUND(H17*E17,2)</f>
        <v>0</v>
      </c>
      <c r="N17" s="16"/>
      <c r="O17" s="16">
        <f>ROUND(J17*E17,2)</f>
        <v>0</v>
      </c>
      <c r="P17" s="80">
        <f>M17+N17+O17</f>
        <v>0</v>
      </c>
    </row>
    <row r="18" spans="1:16" s="51" customFormat="1" ht="38.25" x14ac:dyDescent="0.2">
      <c r="A18" s="19">
        <v>4</v>
      </c>
      <c r="B18" s="115"/>
      <c r="C18" s="20" t="s">
        <v>180</v>
      </c>
      <c r="D18" s="77" t="s">
        <v>29</v>
      </c>
      <c r="E18" s="95">
        <v>27.7</v>
      </c>
      <c r="F18" s="16"/>
      <c r="G18" s="16"/>
      <c r="H18" s="16">
        <f>ROUND(F18*G18,2)</f>
        <v>0</v>
      </c>
      <c r="I18" s="16"/>
      <c r="J18" s="16"/>
      <c r="K18" s="79">
        <f>J18+I18+H18</f>
        <v>0</v>
      </c>
      <c r="L18" s="16">
        <f>ROUND(E18*F18,2)</f>
        <v>0</v>
      </c>
      <c r="M18" s="16">
        <f>ROUND(H18*E18,2)</f>
        <v>0</v>
      </c>
      <c r="N18" s="16"/>
      <c r="O18" s="16">
        <f>ROUND(J18*E18,2)</f>
        <v>0</v>
      </c>
      <c r="P18" s="80">
        <f>M18+N18+O18</f>
        <v>0</v>
      </c>
    </row>
    <row r="19" spans="1:16" s="51" customFormat="1" ht="18" customHeight="1" x14ac:dyDescent="0.2">
      <c r="A19" s="19"/>
      <c r="B19" s="93"/>
      <c r="C19" s="142" t="s">
        <v>181</v>
      </c>
      <c r="D19" s="77" t="s">
        <v>29</v>
      </c>
      <c r="E19" s="95">
        <f>E18</f>
        <v>27.7</v>
      </c>
      <c r="F19" s="16"/>
      <c r="G19" s="16"/>
      <c r="H19" s="16"/>
      <c r="I19" s="16"/>
      <c r="J19" s="16"/>
      <c r="K19" s="79">
        <f>J19+I19+H19</f>
        <v>0</v>
      </c>
      <c r="L19" s="16"/>
      <c r="M19" s="16"/>
      <c r="N19" s="16">
        <f>ROUND(I19*E19,2)</f>
        <v>0</v>
      </c>
      <c r="O19" s="16"/>
      <c r="P19" s="80">
        <f>M19+N19+O19</f>
        <v>0</v>
      </c>
    </row>
    <row r="20" spans="1:16" s="51" customFormat="1" ht="18" customHeight="1" x14ac:dyDescent="0.2">
      <c r="A20" s="19"/>
      <c r="B20" s="93"/>
      <c r="C20" s="94" t="s">
        <v>123</v>
      </c>
      <c r="D20" s="77"/>
      <c r="E20" s="106"/>
      <c r="F20" s="16"/>
      <c r="G20" s="16"/>
      <c r="H20" s="16"/>
      <c r="I20" s="16"/>
      <c r="J20" s="16"/>
      <c r="K20" s="79"/>
      <c r="L20" s="16"/>
      <c r="M20" s="16"/>
      <c r="N20" s="16"/>
      <c r="O20" s="16"/>
      <c r="P20" s="80"/>
    </row>
    <row r="21" spans="1:16" s="51" customFormat="1" ht="76.5" x14ac:dyDescent="0.2">
      <c r="A21" s="19">
        <v>5</v>
      </c>
      <c r="B21" s="93"/>
      <c r="C21" s="20" t="s">
        <v>176</v>
      </c>
      <c r="D21" s="77" t="s">
        <v>31</v>
      </c>
      <c r="E21" s="95">
        <v>15</v>
      </c>
      <c r="F21" s="16"/>
      <c r="G21" s="16"/>
      <c r="H21" s="16">
        <f>ROUND(F21*G21,2)</f>
        <v>0</v>
      </c>
      <c r="I21" s="16"/>
      <c r="J21" s="16"/>
      <c r="K21" s="79">
        <f>J21+I21+H21</f>
        <v>0</v>
      </c>
      <c r="L21" s="16">
        <f>ROUND(E21*F21,2)</f>
        <v>0</v>
      </c>
      <c r="M21" s="16">
        <f>ROUND(H21*E21,2)</f>
        <v>0</v>
      </c>
      <c r="N21" s="16"/>
      <c r="O21" s="16">
        <f>ROUND(J21*E21,2)</f>
        <v>0</v>
      </c>
      <c r="P21" s="80">
        <f>M21+N21+O21</f>
        <v>0</v>
      </c>
    </row>
    <row r="22" spans="1:16" s="51" customFormat="1" ht="51" x14ac:dyDescent="0.2">
      <c r="A22" s="19">
        <v>6</v>
      </c>
      <c r="B22" s="56"/>
      <c r="C22" s="20" t="s">
        <v>177</v>
      </c>
      <c r="D22" s="77" t="s">
        <v>35</v>
      </c>
      <c r="E22" s="95">
        <v>16</v>
      </c>
      <c r="F22" s="16"/>
      <c r="G22" s="16"/>
      <c r="H22" s="16">
        <f>ROUND(F22*G22,2)</f>
        <v>0</v>
      </c>
      <c r="I22" s="16"/>
      <c r="J22" s="16"/>
      <c r="K22" s="79">
        <f>J22+I22+H22</f>
        <v>0</v>
      </c>
      <c r="L22" s="16">
        <f>ROUND(E22*F22,2)</f>
        <v>0</v>
      </c>
      <c r="M22" s="16">
        <f>ROUND(H22*E22,2)</f>
        <v>0</v>
      </c>
      <c r="N22" s="16"/>
      <c r="O22" s="16">
        <f>ROUND(J22*E22,2)</f>
        <v>0</v>
      </c>
      <c r="P22" s="80">
        <f>M22+N22+O22</f>
        <v>0</v>
      </c>
    </row>
    <row r="23" spans="1:16" s="51" customFormat="1" ht="25.5" x14ac:dyDescent="0.2">
      <c r="A23" s="19">
        <v>7</v>
      </c>
      <c r="B23" s="93"/>
      <c r="C23" s="20" t="s">
        <v>182</v>
      </c>
      <c r="D23" s="77" t="s">
        <v>29</v>
      </c>
      <c r="E23" s="95">
        <v>0.1</v>
      </c>
      <c r="F23" s="16"/>
      <c r="G23" s="16"/>
      <c r="H23" s="16">
        <f>ROUND(F23*G23,2)</f>
        <v>0</v>
      </c>
      <c r="I23" s="16"/>
      <c r="J23" s="16"/>
      <c r="K23" s="79">
        <f>J23+I23+H23</f>
        <v>0</v>
      </c>
      <c r="L23" s="16">
        <f>ROUND(E23*F23,2)</f>
        <v>0</v>
      </c>
      <c r="M23" s="16">
        <f>ROUND(H23*E23,2)</f>
        <v>0</v>
      </c>
      <c r="N23" s="16"/>
      <c r="O23" s="16">
        <f>ROUND(J23*E23,2)</f>
        <v>0</v>
      </c>
      <c r="P23" s="80">
        <f>M23+N23+O23</f>
        <v>0</v>
      </c>
    </row>
    <row r="24" spans="1:16" s="51" customFormat="1" ht="18" customHeight="1" x14ac:dyDescent="0.2">
      <c r="A24" s="19"/>
      <c r="B24" s="93"/>
      <c r="C24" s="134" t="s">
        <v>172</v>
      </c>
      <c r="D24" s="77"/>
      <c r="E24" s="95"/>
      <c r="F24" s="16"/>
      <c r="G24" s="16"/>
      <c r="H24" s="16"/>
      <c r="I24" s="16"/>
      <c r="J24" s="16"/>
      <c r="K24" s="79"/>
      <c r="L24" s="16"/>
      <c r="M24" s="16"/>
      <c r="N24" s="16"/>
      <c r="O24" s="16"/>
      <c r="P24" s="80"/>
    </row>
    <row r="25" spans="1:16" s="17" customFormat="1" ht="51" x14ac:dyDescent="0.2">
      <c r="A25" s="49">
        <v>8</v>
      </c>
      <c r="B25" s="93"/>
      <c r="C25" s="20" t="s">
        <v>124</v>
      </c>
      <c r="D25" s="77" t="s">
        <v>34</v>
      </c>
      <c r="E25" s="95">
        <v>1</v>
      </c>
      <c r="F25" s="16"/>
      <c r="G25" s="16"/>
      <c r="H25" s="16">
        <f>ROUND(F25*G25,2)</f>
        <v>0</v>
      </c>
      <c r="I25" s="16"/>
      <c r="J25" s="16"/>
      <c r="K25" s="79">
        <f>J25+I25+H25</f>
        <v>0</v>
      </c>
      <c r="L25" s="16">
        <f>ROUND(E25*F25,2)</f>
        <v>0</v>
      </c>
      <c r="M25" s="16">
        <f>ROUND(H25*E25,2)</f>
        <v>0</v>
      </c>
      <c r="N25" s="16">
        <f>ROUND(E25*I25,2)</f>
        <v>0</v>
      </c>
      <c r="O25" s="16">
        <f>ROUND(J25*E25,2)</f>
        <v>0</v>
      </c>
      <c r="P25" s="80">
        <f>M25+N25+O25</f>
        <v>0</v>
      </c>
    </row>
    <row r="26" spans="1:16" s="17" customFormat="1" ht="63.75" x14ac:dyDescent="0.2">
      <c r="A26" s="49">
        <v>9</v>
      </c>
      <c r="B26" s="93"/>
      <c r="C26" s="20" t="s">
        <v>173</v>
      </c>
      <c r="D26" s="77" t="s">
        <v>34</v>
      </c>
      <c r="E26" s="95">
        <v>1</v>
      </c>
      <c r="F26" s="16"/>
      <c r="G26" s="16"/>
      <c r="H26" s="16">
        <f>ROUND(F26*G26,2)</f>
        <v>0</v>
      </c>
      <c r="I26" s="16"/>
      <c r="J26" s="16"/>
      <c r="K26" s="79">
        <f>J26+I26+H26</f>
        <v>0</v>
      </c>
      <c r="L26" s="16">
        <f>ROUND(E26*F26,2)</f>
        <v>0</v>
      </c>
      <c r="M26" s="16">
        <f>ROUND(H26*E26,2)</f>
        <v>0</v>
      </c>
      <c r="N26" s="16">
        <f>ROUND(E26*I26,2)</f>
        <v>0</v>
      </c>
      <c r="O26" s="16">
        <f>ROUND(J26*E26,2)</f>
        <v>0</v>
      </c>
      <c r="P26" s="80">
        <f>M26+N26+O26</f>
        <v>0</v>
      </c>
    </row>
    <row r="27" spans="1:16" s="51" customFormat="1" ht="13.5" thickBot="1" x14ac:dyDescent="0.25">
      <c r="A27" s="19"/>
      <c r="B27" s="93"/>
      <c r="C27" s="20"/>
      <c r="D27" s="77"/>
      <c r="E27" s="95"/>
      <c r="F27" s="16"/>
      <c r="G27" s="16"/>
      <c r="H27" s="16"/>
      <c r="I27" s="16"/>
      <c r="J27" s="16"/>
      <c r="K27" s="79"/>
      <c r="L27" s="16"/>
      <c r="M27" s="16"/>
      <c r="N27" s="16"/>
      <c r="O27" s="16"/>
      <c r="P27" s="80"/>
    </row>
    <row r="28" spans="1:16" s="17" customFormat="1" ht="18" customHeight="1" thickBot="1" x14ac:dyDescent="0.25">
      <c r="A28" s="58"/>
      <c r="B28" s="60"/>
      <c r="C28" s="60" t="s">
        <v>10</v>
      </c>
      <c r="D28" s="81"/>
      <c r="E28" s="82"/>
      <c r="F28" s="61"/>
      <c r="G28" s="61"/>
      <c r="H28" s="61"/>
      <c r="I28" s="61"/>
      <c r="J28" s="61"/>
      <c r="K28" s="61"/>
      <c r="L28" s="61">
        <f>SUM(L14:L27)</f>
        <v>0</v>
      </c>
      <c r="M28" s="61">
        <f>SUM(M14:M27)</f>
        <v>0</v>
      </c>
      <c r="N28" s="61">
        <f>SUM(N14:N27)</f>
        <v>0</v>
      </c>
      <c r="O28" s="61">
        <f>SUM(O14:O27)</f>
        <v>0</v>
      </c>
      <c r="P28" s="96">
        <f>SUM(P14:P27)</f>
        <v>0</v>
      </c>
    </row>
    <row r="29" spans="1:16" ht="18" customHeight="1" thickBot="1" x14ac:dyDescent="0.25">
      <c r="A29" s="25"/>
      <c r="B29" s="25"/>
      <c r="C29" s="25"/>
      <c r="D29" s="83"/>
      <c r="E29" s="83"/>
      <c r="F29" s="83"/>
      <c r="G29" s="83"/>
      <c r="H29" s="83"/>
      <c r="I29" s="83"/>
      <c r="J29" s="26"/>
      <c r="K29" s="26" t="s">
        <v>76</v>
      </c>
      <c r="L29" s="139"/>
      <c r="M29" s="84"/>
      <c r="N29" s="16">
        <f>ROUND(N28*0,2)</f>
        <v>0</v>
      </c>
      <c r="O29" s="85"/>
      <c r="P29" s="85"/>
    </row>
    <row r="30" spans="1:16" ht="21" customHeight="1" thickBot="1" x14ac:dyDescent="0.25">
      <c r="A30" s="25"/>
      <c r="B30" s="25"/>
      <c r="C30" s="25"/>
      <c r="D30" s="83"/>
      <c r="E30" s="83"/>
      <c r="F30" s="83"/>
      <c r="G30" s="83"/>
      <c r="H30" s="83"/>
      <c r="I30" s="83"/>
      <c r="J30" s="27"/>
      <c r="K30" s="27"/>
      <c r="L30" s="27" t="s">
        <v>18</v>
      </c>
      <c r="M30" s="86">
        <f>M29+M28</f>
        <v>0</v>
      </c>
      <c r="N30" s="86">
        <f>N29+N28</f>
        <v>0</v>
      </c>
      <c r="O30" s="86">
        <f>O29+O28</f>
        <v>0</v>
      </c>
      <c r="P30" s="86">
        <f>SUM(M30:O30)</f>
        <v>0</v>
      </c>
    </row>
    <row r="32" spans="1:16" ht="14.25" x14ac:dyDescent="0.2">
      <c r="B32" s="71" t="s">
        <v>12</v>
      </c>
      <c r="C32" s="71"/>
      <c r="D32" s="33" t="s">
        <v>74</v>
      </c>
      <c r="G32" s="33"/>
      <c r="H32" s="33" t="s">
        <v>19</v>
      </c>
      <c r="I32" s="33"/>
      <c r="J32" s="33"/>
      <c r="K32" s="33"/>
      <c r="M32" s="33"/>
    </row>
    <row r="33" spans="1:16" ht="14.25" x14ac:dyDescent="0.2">
      <c r="A33" s="12"/>
      <c r="D33" s="35" t="s">
        <v>75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14.25" x14ac:dyDescent="0.2">
      <c r="A34" s="12"/>
      <c r="B34" s="3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49" orientation="landscape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pageSetUpPr fitToPage="1"/>
  </sheetPr>
  <dimension ref="A1:T154"/>
  <sheetViews>
    <sheetView workbookViewId="0">
      <selection activeCell="A6" sqref="A6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140625" style="36"/>
    <col min="12" max="12" width="10.42578125" style="36" customWidth="1"/>
    <col min="13" max="16" width="11.28515625" style="36" bestFit="1" customWidth="1"/>
    <col min="17" max="17" width="9.140625" style="12"/>
    <col min="18" max="18" width="47.140625" style="12" bestFit="1" customWidth="1"/>
    <col min="19" max="16384" width="9.140625" style="12"/>
  </cols>
  <sheetData>
    <row r="1" spans="1:20" s="4" customFormat="1" ht="18" customHeight="1" x14ac:dyDescent="0.2">
      <c r="A1" s="1"/>
      <c r="B1" s="8"/>
      <c r="C1" s="1" t="s">
        <v>711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s="4" customFormat="1" ht="18" customHeight="1" x14ac:dyDescent="0.2">
      <c r="A2" s="1" t="s">
        <v>142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s="4" customFormat="1" ht="18" customHeight="1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s="4" customFormat="1" ht="18" customHeight="1" x14ac:dyDescent="0.2">
      <c r="A4" s="4" t="str">
        <f>'Obj.1-1'!A4</f>
        <v>Objekta nosaukums: Dzīvojamā ēka. Fasādes un 1.stāvs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s="4" customFormat="1" ht="18" customHeight="1" x14ac:dyDescent="0.2">
      <c r="A5" s="4" t="str">
        <f>'Lok.1-0'!A4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s="4" customFormat="1" ht="18" customHeight="1" x14ac:dyDescent="0.2">
      <c r="A6" s="7"/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s="4" customFormat="1" ht="18" customHeight="1" x14ac:dyDescent="0.2">
      <c r="A7" s="4" t="s">
        <v>87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40</v>
      </c>
      <c r="M8" s="3"/>
      <c r="N8" s="41"/>
      <c r="O8" s="73">
        <f>P150</f>
        <v>0</v>
      </c>
      <c r="P8" s="3"/>
    </row>
    <row r="9" spans="1:20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20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0" ht="12.75" customHeight="1" x14ac:dyDescent="0.2">
      <c r="A11" s="195" t="s">
        <v>14</v>
      </c>
      <c r="B11" s="195" t="s">
        <v>9</v>
      </c>
      <c r="C11" s="195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20" s="13" customFormat="1" ht="12.75" customHeight="1" x14ac:dyDescent="0.2">
      <c r="A12" s="196"/>
      <c r="B12" s="196"/>
      <c r="C12" s="196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20" s="13" customFormat="1" ht="34.5" thickBot="1" x14ac:dyDescent="0.25">
      <c r="A13" s="197"/>
      <c r="B13" s="197"/>
      <c r="C13" s="197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75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20" s="51" customFormat="1" ht="18" customHeight="1" x14ac:dyDescent="0.2">
      <c r="A14" s="19"/>
      <c r="B14" s="20"/>
      <c r="C14" s="94" t="s">
        <v>183</v>
      </c>
      <c r="D14" s="77"/>
      <c r="E14" s="78"/>
      <c r="F14" s="16"/>
      <c r="G14" s="16"/>
      <c r="H14" s="16"/>
      <c r="I14" s="16"/>
      <c r="J14" s="79"/>
      <c r="K14" s="79"/>
      <c r="L14" s="16"/>
      <c r="M14" s="16"/>
      <c r="N14" s="16"/>
      <c r="O14" s="16"/>
      <c r="P14" s="80"/>
      <c r="R14" s="13"/>
      <c r="S14" s="13"/>
      <c r="T14" s="13"/>
    </row>
    <row r="15" spans="1:20" s="51" customFormat="1" ht="18" customHeight="1" x14ac:dyDescent="0.2">
      <c r="A15" s="19">
        <v>1</v>
      </c>
      <c r="B15" s="56"/>
      <c r="C15" s="20" t="s">
        <v>184</v>
      </c>
      <c r="D15" s="77" t="s">
        <v>31</v>
      </c>
      <c r="E15" s="95">
        <v>13.8</v>
      </c>
      <c r="F15" s="16"/>
      <c r="G15" s="16"/>
      <c r="H15" s="16">
        <f>ROUND(F15*G15,2)</f>
        <v>0</v>
      </c>
      <c r="I15" s="16"/>
      <c r="J15" s="16"/>
      <c r="K15" s="79">
        <f>J15+I15+H15</f>
        <v>0</v>
      </c>
      <c r="L15" s="16">
        <f>ROUND(E15*F15,2)</f>
        <v>0</v>
      </c>
      <c r="M15" s="16">
        <f>ROUND(H15*E15,2)</f>
        <v>0</v>
      </c>
      <c r="N15" s="16"/>
      <c r="O15" s="16">
        <f>ROUND(J15*E15,2)</f>
        <v>0</v>
      </c>
      <c r="P15" s="80">
        <f>M15+N15+O15</f>
        <v>0</v>
      </c>
      <c r="R15" s="13"/>
      <c r="S15" s="13"/>
      <c r="T15" s="13"/>
    </row>
    <row r="16" spans="1:20" s="51" customFormat="1" ht="38.25" x14ac:dyDescent="0.2">
      <c r="A16" s="19">
        <v>2</v>
      </c>
      <c r="B16" s="56"/>
      <c r="C16" s="20" t="s">
        <v>185</v>
      </c>
      <c r="D16" s="77" t="s">
        <v>29</v>
      </c>
      <c r="E16" s="106">
        <v>1.1599999999999999</v>
      </c>
      <c r="F16" s="16"/>
      <c r="G16" s="16"/>
      <c r="H16" s="16">
        <f>ROUND(F16*G16,2)</f>
        <v>0</v>
      </c>
      <c r="I16" s="16"/>
      <c r="J16" s="16"/>
      <c r="K16" s="79">
        <f>J16+I16+H16</f>
        <v>0</v>
      </c>
      <c r="L16" s="16">
        <f>ROUND(E16*F16,2)</f>
        <v>0</v>
      </c>
      <c r="M16" s="16">
        <f>ROUND(H16*E16,2)</f>
        <v>0</v>
      </c>
      <c r="N16" s="16"/>
      <c r="O16" s="16">
        <f>ROUND(J16*E16,2)</f>
        <v>0</v>
      </c>
      <c r="P16" s="80">
        <f>M16+N16+O16</f>
        <v>0</v>
      </c>
      <c r="R16" s="13"/>
      <c r="S16" s="13"/>
      <c r="T16" s="13"/>
    </row>
    <row r="17" spans="1:20" s="51" customFormat="1" ht="18" customHeight="1" x14ac:dyDescent="0.2">
      <c r="A17" s="19"/>
      <c r="B17" s="56"/>
      <c r="C17" s="142" t="s">
        <v>181</v>
      </c>
      <c r="D17" s="77" t="s">
        <v>29</v>
      </c>
      <c r="E17" s="95">
        <f>E16</f>
        <v>1.2</v>
      </c>
      <c r="F17" s="16"/>
      <c r="G17" s="16"/>
      <c r="H17" s="16"/>
      <c r="I17" s="16"/>
      <c r="J17" s="16"/>
      <c r="K17" s="79">
        <f>J17+I17+H17</f>
        <v>0</v>
      </c>
      <c r="L17" s="16"/>
      <c r="M17" s="16"/>
      <c r="N17" s="16">
        <f>ROUND(E17*I17,2)</f>
        <v>0</v>
      </c>
      <c r="O17" s="16"/>
      <c r="P17" s="80">
        <f>M17+N17+O17</f>
        <v>0</v>
      </c>
      <c r="R17" s="13"/>
      <c r="S17" s="13"/>
      <c r="T17" s="13"/>
    </row>
    <row r="18" spans="1:20" s="51" customFormat="1" ht="38.25" x14ac:dyDescent="0.2">
      <c r="A18" s="19">
        <v>3</v>
      </c>
      <c r="B18" s="56"/>
      <c r="C18" s="20" t="s">
        <v>186</v>
      </c>
      <c r="D18" s="77" t="s">
        <v>29</v>
      </c>
      <c r="E18" s="106">
        <v>1.1599999999999999</v>
      </c>
      <c r="F18" s="16"/>
      <c r="G18" s="16"/>
      <c r="H18" s="16">
        <f>ROUND(F18*G18,2)</f>
        <v>0</v>
      </c>
      <c r="I18" s="16"/>
      <c r="J18" s="16"/>
      <c r="K18" s="79">
        <f t="shared" ref="K18:K23" si="0">J18+I18+H18</f>
        <v>0</v>
      </c>
      <c r="L18" s="16">
        <f>ROUND(E18*F18,2)</f>
        <v>0</v>
      </c>
      <c r="M18" s="16">
        <f>ROUND(H18*E18,2)</f>
        <v>0</v>
      </c>
      <c r="N18" s="16"/>
      <c r="O18" s="16">
        <f>ROUND(J18*E18,2)</f>
        <v>0</v>
      </c>
      <c r="P18" s="80">
        <f t="shared" ref="P18:P23" si="1">M18+N18+O18</f>
        <v>0</v>
      </c>
      <c r="R18" s="13"/>
      <c r="S18" s="13"/>
      <c r="T18" s="13"/>
    </row>
    <row r="19" spans="1:20" s="51" customFormat="1" ht="18" customHeight="1" x14ac:dyDescent="0.2">
      <c r="A19" s="19"/>
      <c r="B19" s="56"/>
      <c r="C19" s="142" t="s">
        <v>287</v>
      </c>
      <c r="D19" s="77" t="s">
        <v>29</v>
      </c>
      <c r="E19" s="95">
        <f>E18</f>
        <v>1.2</v>
      </c>
      <c r="F19" s="16"/>
      <c r="G19" s="16"/>
      <c r="H19" s="16"/>
      <c r="I19" s="16"/>
      <c r="J19" s="16"/>
      <c r="K19" s="79">
        <f t="shared" si="0"/>
        <v>0</v>
      </c>
      <c r="L19" s="16"/>
      <c r="M19" s="16"/>
      <c r="N19" s="16">
        <f>ROUND(E19*I19,2)</f>
        <v>0</v>
      </c>
      <c r="O19" s="16"/>
      <c r="P19" s="80">
        <f t="shared" si="1"/>
        <v>0</v>
      </c>
    </row>
    <row r="20" spans="1:20" s="51" customFormat="1" ht="38.25" x14ac:dyDescent="0.2">
      <c r="A20" s="19">
        <v>4</v>
      </c>
      <c r="B20" s="56"/>
      <c r="C20" s="20" t="s">
        <v>744</v>
      </c>
      <c r="D20" s="77" t="s">
        <v>32</v>
      </c>
      <c r="E20" s="143">
        <v>0.38700000000000001</v>
      </c>
      <c r="F20" s="16"/>
      <c r="G20" s="16"/>
      <c r="H20" s="16">
        <f>ROUND(F20*G20,2)</f>
        <v>0</v>
      </c>
      <c r="I20" s="16"/>
      <c r="J20" s="16"/>
      <c r="K20" s="79">
        <f t="shared" si="0"/>
        <v>0</v>
      </c>
      <c r="L20" s="16">
        <f>ROUND(E20*F20,2)</f>
        <v>0</v>
      </c>
      <c r="M20" s="16">
        <f>ROUND(H20*E20,2)</f>
        <v>0</v>
      </c>
      <c r="N20" s="16"/>
      <c r="O20" s="16">
        <f>ROUND(J20*E20,2)</f>
        <v>0</v>
      </c>
      <c r="P20" s="80">
        <f t="shared" si="1"/>
        <v>0</v>
      </c>
    </row>
    <row r="21" spans="1:20" s="51" customFormat="1" ht="25.5" x14ac:dyDescent="0.2">
      <c r="A21" s="19"/>
      <c r="B21" s="56"/>
      <c r="C21" s="142" t="s">
        <v>285</v>
      </c>
      <c r="D21" s="77" t="s">
        <v>32</v>
      </c>
      <c r="E21" s="143">
        <f>E20</f>
        <v>0.38700000000000001</v>
      </c>
      <c r="F21" s="16"/>
      <c r="G21" s="16"/>
      <c r="H21" s="16"/>
      <c r="I21" s="16"/>
      <c r="J21" s="16"/>
      <c r="K21" s="79">
        <f t="shared" si="0"/>
        <v>0</v>
      </c>
      <c r="L21" s="16"/>
      <c r="M21" s="16"/>
      <c r="N21" s="16">
        <f>ROUND(E21*I21,2)</f>
        <v>0</v>
      </c>
      <c r="O21" s="16"/>
      <c r="P21" s="80">
        <f t="shared" si="1"/>
        <v>0</v>
      </c>
    </row>
    <row r="22" spans="1:20" s="51" customFormat="1" ht="25.5" x14ac:dyDescent="0.2">
      <c r="A22" s="19">
        <v>5</v>
      </c>
      <c r="B22" s="56"/>
      <c r="C22" s="20" t="s">
        <v>745</v>
      </c>
      <c r="D22" s="77" t="s">
        <v>33</v>
      </c>
      <c r="E22" s="95">
        <v>31.1</v>
      </c>
      <c r="F22" s="16"/>
      <c r="G22" s="16"/>
      <c r="H22" s="16">
        <f>ROUND(F22*G22,2)</f>
        <v>0</v>
      </c>
      <c r="I22" s="16"/>
      <c r="J22" s="16"/>
      <c r="K22" s="79">
        <f t="shared" si="0"/>
        <v>0</v>
      </c>
      <c r="L22" s="16">
        <f>ROUND(E22*F22,2)</f>
        <v>0</v>
      </c>
      <c r="M22" s="16">
        <f>ROUND(H22*E22,2)</f>
        <v>0</v>
      </c>
      <c r="N22" s="16"/>
      <c r="O22" s="16">
        <f>ROUND(J22*E22,2)</f>
        <v>0</v>
      </c>
      <c r="P22" s="80">
        <f t="shared" si="1"/>
        <v>0</v>
      </c>
    </row>
    <row r="23" spans="1:20" s="51" customFormat="1" ht="18" customHeight="1" x14ac:dyDescent="0.2">
      <c r="A23" s="19"/>
      <c r="B23" s="56"/>
      <c r="C23" s="142" t="s">
        <v>286</v>
      </c>
      <c r="D23" s="77" t="s">
        <v>33</v>
      </c>
      <c r="E23" s="143">
        <f>E22</f>
        <v>31.1</v>
      </c>
      <c r="F23" s="16"/>
      <c r="G23" s="16"/>
      <c r="H23" s="16"/>
      <c r="I23" s="16"/>
      <c r="J23" s="16"/>
      <c r="K23" s="79">
        <f t="shared" si="0"/>
        <v>0</v>
      </c>
      <c r="L23" s="16"/>
      <c r="M23" s="16"/>
      <c r="N23" s="16">
        <f>ROUND(E23*I23,2)</f>
        <v>0</v>
      </c>
      <c r="O23" s="16"/>
      <c r="P23" s="80">
        <f t="shared" si="1"/>
        <v>0</v>
      </c>
    </row>
    <row r="24" spans="1:20" s="51" customFormat="1" ht="63.75" x14ac:dyDescent="0.2">
      <c r="A24" s="19">
        <v>6</v>
      </c>
      <c r="B24" s="56"/>
      <c r="C24" s="20" t="s">
        <v>746</v>
      </c>
      <c r="D24" s="77" t="s">
        <v>29</v>
      </c>
      <c r="E24" s="106">
        <v>7.25</v>
      </c>
      <c r="F24" s="16"/>
      <c r="G24" s="16"/>
      <c r="H24" s="16">
        <f>ROUND(F24*G24,2)</f>
        <v>0</v>
      </c>
      <c r="I24" s="16"/>
      <c r="J24" s="16"/>
      <c r="K24" s="79">
        <f t="shared" ref="K24:K41" si="2">J24+I24+H24</f>
        <v>0</v>
      </c>
      <c r="L24" s="16">
        <f>ROUND(E24*F24,2)</f>
        <v>0</v>
      </c>
      <c r="M24" s="16">
        <f>ROUND(H24*E24,2)</f>
        <v>0</v>
      </c>
      <c r="N24" s="16"/>
      <c r="O24" s="16">
        <f>ROUND(J24*E24,2)</f>
        <v>0</v>
      </c>
      <c r="P24" s="80">
        <f t="shared" ref="P24:P41" si="3">M24+N24+O24</f>
        <v>0</v>
      </c>
    </row>
    <row r="25" spans="1:20" s="51" customFormat="1" ht="18" customHeight="1" x14ac:dyDescent="0.2">
      <c r="A25" s="19"/>
      <c r="B25" s="56"/>
      <c r="C25" s="142" t="s">
        <v>284</v>
      </c>
      <c r="D25" s="77" t="s">
        <v>29</v>
      </c>
      <c r="E25" s="95">
        <f>E24</f>
        <v>7.3</v>
      </c>
      <c r="F25" s="16"/>
      <c r="G25" s="16"/>
      <c r="H25" s="16"/>
      <c r="I25" s="16"/>
      <c r="J25" s="16"/>
      <c r="K25" s="79">
        <f t="shared" si="2"/>
        <v>0</v>
      </c>
      <c r="L25" s="16"/>
      <c r="M25" s="16"/>
      <c r="N25" s="16">
        <f>ROUND(E25*I25,2)</f>
        <v>0</v>
      </c>
      <c r="O25" s="16"/>
      <c r="P25" s="80">
        <f t="shared" si="3"/>
        <v>0</v>
      </c>
    </row>
    <row r="26" spans="1:20" s="51" customFormat="1" ht="25.5" x14ac:dyDescent="0.2">
      <c r="A26" s="19"/>
      <c r="B26" s="20"/>
      <c r="C26" s="142" t="s">
        <v>278</v>
      </c>
      <c r="D26" s="77" t="s">
        <v>34</v>
      </c>
      <c r="E26" s="97">
        <v>1</v>
      </c>
      <c r="F26" s="16"/>
      <c r="G26" s="16">
        <v>0</v>
      </c>
      <c r="H26" s="16"/>
      <c r="I26" s="16"/>
      <c r="J26" s="16"/>
      <c r="K26" s="79">
        <f t="shared" si="2"/>
        <v>0</v>
      </c>
      <c r="L26" s="16"/>
      <c r="M26" s="16"/>
      <c r="N26" s="16">
        <f>ROUND(E26*I26,2)</f>
        <v>0</v>
      </c>
      <c r="O26" s="16"/>
      <c r="P26" s="80">
        <f t="shared" si="3"/>
        <v>0</v>
      </c>
    </row>
    <row r="27" spans="1:20" s="51" customFormat="1" ht="18" customHeight="1" x14ac:dyDescent="0.2">
      <c r="A27" s="19">
        <v>7</v>
      </c>
      <c r="B27" s="56"/>
      <c r="C27" s="20" t="s">
        <v>187</v>
      </c>
      <c r="D27" s="77" t="s">
        <v>32</v>
      </c>
      <c r="E27" s="143">
        <v>0.16800000000000001</v>
      </c>
      <c r="F27" s="16"/>
      <c r="G27" s="16"/>
      <c r="H27" s="16">
        <f>ROUND(F27*G27,2)</f>
        <v>0</v>
      </c>
      <c r="I27" s="16"/>
      <c r="J27" s="16"/>
      <c r="K27" s="79">
        <f t="shared" si="2"/>
        <v>0</v>
      </c>
      <c r="L27" s="16">
        <f>ROUND(E27*F27,2)</f>
        <v>0</v>
      </c>
      <c r="M27" s="16">
        <f>ROUND(H27*E27,2)</f>
        <v>0</v>
      </c>
      <c r="N27" s="16"/>
      <c r="O27" s="16">
        <f>ROUND(J27*E27,2)</f>
        <v>0</v>
      </c>
      <c r="P27" s="80">
        <f t="shared" si="3"/>
        <v>0</v>
      </c>
    </row>
    <row r="28" spans="1:20" s="51" customFormat="1" ht="25.5" x14ac:dyDescent="0.2">
      <c r="A28" s="19"/>
      <c r="B28" s="56"/>
      <c r="C28" s="142" t="s">
        <v>285</v>
      </c>
      <c r="D28" s="77" t="s">
        <v>32</v>
      </c>
      <c r="E28" s="143">
        <f>E27</f>
        <v>0.16800000000000001</v>
      </c>
      <c r="F28" s="16"/>
      <c r="G28" s="16"/>
      <c r="H28" s="16"/>
      <c r="I28" s="16"/>
      <c r="J28" s="16"/>
      <c r="K28" s="79">
        <f t="shared" si="2"/>
        <v>0</v>
      </c>
      <c r="L28" s="16"/>
      <c r="M28" s="16"/>
      <c r="N28" s="16">
        <f>ROUND(E28*I28,2)</f>
        <v>0</v>
      </c>
      <c r="O28" s="16"/>
      <c r="P28" s="80">
        <f t="shared" si="3"/>
        <v>0</v>
      </c>
    </row>
    <row r="29" spans="1:20" s="51" customFormat="1" ht="18" customHeight="1" x14ac:dyDescent="0.2">
      <c r="A29" s="19">
        <v>8</v>
      </c>
      <c r="B29" s="56"/>
      <c r="C29" s="20" t="s">
        <v>188</v>
      </c>
      <c r="D29" s="77" t="s">
        <v>29</v>
      </c>
      <c r="E29" s="106">
        <v>1.65</v>
      </c>
      <c r="F29" s="16"/>
      <c r="G29" s="16"/>
      <c r="H29" s="16">
        <f>ROUND(F29*G29,2)</f>
        <v>0</v>
      </c>
      <c r="I29" s="16"/>
      <c r="J29" s="16"/>
      <c r="K29" s="79">
        <f t="shared" si="2"/>
        <v>0</v>
      </c>
      <c r="L29" s="16">
        <f>ROUND(E29*F29,2)</f>
        <v>0</v>
      </c>
      <c r="M29" s="16">
        <f>ROUND(H29*E29,2)</f>
        <v>0</v>
      </c>
      <c r="N29" s="16"/>
      <c r="O29" s="16">
        <f>ROUND(J29*E29,2)</f>
        <v>0</v>
      </c>
      <c r="P29" s="80">
        <f t="shared" si="3"/>
        <v>0</v>
      </c>
    </row>
    <row r="30" spans="1:20" s="51" customFormat="1" ht="18" customHeight="1" x14ac:dyDescent="0.2">
      <c r="A30" s="19"/>
      <c r="B30" s="56"/>
      <c r="C30" s="142" t="s">
        <v>284</v>
      </c>
      <c r="D30" s="77" t="s">
        <v>29</v>
      </c>
      <c r="E30" s="95">
        <f>E29</f>
        <v>1.7</v>
      </c>
      <c r="F30" s="16"/>
      <c r="G30" s="16"/>
      <c r="H30" s="16"/>
      <c r="I30" s="16"/>
      <c r="J30" s="16"/>
      <c r="K30" s="79">
        <f t="shared" si="2"/>
        <v>0</v>
      </c>
      <c r="L30" s="16"/>
      <c r="M30" s="16"/>
      <c r="N30" s="16">
        <f>ROUND(E30*I30,2)</f>
        <v>0</v>
      </c>
      <c r="O30" s="16"/>
      <c r="P30" s="80">
        <f t="shared" si="3"/>
        <v>0</v>
      </c>
    </row>
    <row r="31" spans="1:20" s="51" customFormat="1" ht="25.5" x14ac:dyDescent="0.2">
      <c r="A31" s="19"/>
      <c r="B31" s="20"/>
      <c r="C31" s="142" t="s">
        <v>278</v>
      </c>
      <c r="D31" s="77" t="s">
        <v>34</v>
      </c>
      <c r="E31" s="97">
        <v>1</v>
      </c>
      <c r="F31" s="16"/>
      <c r="G31" s="16"/>
      <c r="H31" s="16"/>
      <c r="I31" s="16"/>
      <c r="J31" s="16"/>
      <c r="K31" s="79">
        <f t="shared" si="2"/>
        <v>0</v>
      </c>
      <c r="L31" s="16"/>
      <c r="M31" s="16"/>
      <c r="N31" s="16">
        <f>ROUND(E31*I31,2)</f>
        <v>0</v>
      </c>
      <c r="O31" s="16"/>
      <c r="P31" s="80">
        <f t="shared" si="3"/>
        <v>0</v>
      </c>
    </row>
    <row r="32" spans="1:20" s="51" customFormat="1" ht="63.75" x14ac:dyDescent="0.2">
      <c r="A32" s="19">
        <v>9</v>
      </c>
      <c r="B32" s="56"/>
      <c r="C32" s="20" t="s">
        <v>785</v>
      </c>
      <c r="D32" s="77" t="s">
        <v>31</v>
      </c>
      <c r="E32" s="95">
        <v>8.8000000000000007</v>
      </c>
      <c r="F32" s="16"/>
      <c r="G32" s="16"/>
      <c r="H32" s="16">
        <f>ROUND(F32*G32,2)</f>
        <v>0</v>
      </c>
      <c r="I32" s="16"/>
      <c r="J32" s="16"/>
      <c r="K32" s="79">
        <f t="shared" ref="K32:K37" si="4">J32+I32+H32</f>
        <v>0</v>
      </c>
      <c r="L32" s="16">
        <f>ROUND(E32*F32,2)</f>
        <v>0</v>
      </c>
      <c r="M32" s="16">
        <f>ROUND(H32*E32,2)</f>
        <v>0</v>
      </c>
      <c r="N32" s="16"/>
      <c r="O32" s="16">
        <f>ROUND(J32*E32,2)</f>
        <v>0</v>
      </c>
      <c r="P32" s="80">
        <f t="shared" ref="P32:P37" si="5">M32+N32+O32</f>
        <v>0</v>
      </c>
    </row>
    <row r="33" spans="1:16" s="51" customFormat="1" ht="38.25" x14ac:dyDescent="0.2">
      <c r="A33" s="19">
        <v>10</v>
      </c>
      <c r="B33" s="56"/>
      <c r="C33" s="20" t="s">
        <v>189</v>
      </c>
      <c r="D33" s="77" t="s">
        <v>31</v>
      </c>
      <c r="E33" s="95">
        <v>4.5</v>
      </c>
      <c r="F33" s="16"/>
      <c r="G33" s="16"/>
      <c r="H33" s="16">
        <f>ROUND(F33*G33,2)</f>
        <v>0</v>
      </c>
      <c r="I33" s="16"/>
      <c r="J33" s="16"/>
      <c r="K33" s="79">
        <f t="shared" si="4"/>
        <v>0</v>
      </c>
      <c r="L33" s="16">
        <f>ROUND(E33*F33,2)</f>
        <v>0</v>
      </c>
      <c r="M33" s="16">
        <f>ROUND(H33*E33,2)</f>
        <v>0</v>
      </c>
      <c r="N33" s="16"/>
      <c r="O33" s="16">
        <f>ROUND(J33*E33,2)</f>
        <v>0</v>
      </c>
      <c r="P33" s="80">
        <f t="shared" si="5"/>
        <v>0</v>
      </c>
    </row>
    <row r="34" spans="1:16" s="51" customFormat="1" ht="25.5" x14ac:dyDescent="0.2">
      <c r="A34" s="19"/>
      <c r="B34" s="56"/>
      <c r="C34" s="142" t="s">
        <v>190</v>
      </c>
      <c r="D34" s="77" t="s">
        <v>31</v>
      </c>
      <c r="E34" s="95">
        <f>E33</f>
        <v>4.5</v>
      </c>
      <c r="F34" s="16"/>
      <c r="G34" s="16"/>
      <c r="H34" s="16"/>
      <c r="I34" s="16"/>
      <c r="J34" s="16"/>
      <c r="K34" s="79">
        <f t="shared" si="4"/>
        <v>0</v>
      </c>
      <c r="L34" s="16"/>
      <c r="M34" s="16"/>
      <c r="N34" s="16">
        <f>ROUND(E34*I34,2)</f>
        <v>0</v>
      </c>
      <c r="O34" s="16"/>
      <c r="P34" s="80">
        <f t="shared" si="5"/>
        <v>0</v>
      </c>
    </row>
    <row r="35" spans="1:16" s="51" customFormat="1" ht="18" customHeight="1" x14ac:dyDescent="0.2">
      <c r="A35" s="19"/>
      <c r="B35" s="56"/>
      <c r="C35" s="142" t="s">
        <v>86</v>
      </c>
      <c r="D35" s="77" t="s">
        <v>31</v>
      </c>
      <c r="E35" s="95">
        <f>E34</f>
        <v>4.5</v>
      </c>
      <c r="F35" s="16"/>
      <c r="G35" s="16"/>
      <c r="H35" s="16"/>
      <c r="I35" s="16"/>
      <c r="J35" s="16"/>
      <c r="K35" s="79">
        <f t="shared" si="4"/>
        <v>0</v>
      </c>
      <c r="L35" s="16"/>
      <c r="M35" s="16"/>
      <c r="N35" s="16">
        <f>ROUND(E35*I35,2)</f>
        <v>0</v>
      </c>
      <c r="O35" s="16"/>
      <c r="P35" s="80">
        <f t="shared" si="5"/>
        <v>0</v>
      </c>
    </row>
    <row r="36" spans="1:16" s="51" customFormat="1" ht="51" x14ac:dyDescent="0.2">
      <c r="A36" s="19">
        <v>11</v>
      </c>
      <c r="B36" s="56"/>
      <c r="C36" s="20" t="s">
        <v>192</v>
      </c>
      <c r="D36" s="77" t="s">
        <v>29</v>
      </c>
      <c r="E36" s="95">
        <v>3.9</v>
      </c>
      <c r="F36" s="16"/>
      <c r="G36" s="16"/>
      <c r="H36" s="16">
        <f>ROUND(F36*G36,2)</f>
        <v>0</v>
      </c>
      <c r="I36" s="16"/>
      <c r="J36" s="16"/>
      <c r="K36" s="79">
        <f t="shared" si="4"/>
        <v>0</v>
      </c>
      <c r="L36" s="16">
        <f>ROUND(E36*F36,2)</f>
        <v>0</v>
      </c>
      <c r="M36" s="16">
        <f>ROUND(H36*E36,2)</f>
        <v>0</v>
      </c>
      <c r="N36" s="16"/>
      <c r="O36" s="16">
        <f>ROUND(J36*E36,2)</f>
        <v>0</v>
      </c>
      <c r="P36" s="80">
        <f t="shared" si="5"/>
        <v>0</v>
      </c>
    </row>
    <row r="37" spans="1:16" s="51" customFormat="1" ht="18" customHeight="1" x14ac:dyDescent="0.2">
      <c r="A37" s="19"/>
      <c r="B37" s="56"/>
      <c r="C37" s="142" t="s">
        <v>191</v>
      </c>
      <c r="D37" s="77" t="s">
        <v>29</v>
      </c>
      <c r="E37" s="95">
        <f>E36</f>
        <v>3.9</v>
      </c>
      <c r="F37" s="16"/>
      <c r="G37" s="16"/>
      <c r="H37" s="16"/>
      <c r="I37" s="16"/>
      <c r="J37" s="16"/>
      <c r="K37" s="79">
        <f t="shared" si="4"/>
        <v>0</v>
      </c>
      <c r="L37" s="16"/>
      <c r="M37" s="16"/>
      <c r="N37" s="16">
        <f>ROUND(E37*I37,2)</f>
        <v>0</v>
      </c>
      <c r="O37" s="16"/>
      <c r="P37" s="80">
        <f t="shared" si="5"/>
        <v>0</v>
      </c>
    </row>
    <row r="38" spans="1:16" s="51" customFormat="1" ht="25.5" x14ac:dyDescent="0.2">
      <c r="A38" s="19">
        <v>12</v>
      </c>
      <c r="B38" s="56"/>
      <c r="C38" s="20" t="s">
        <v>193</v>
      </c>
      <c r="D38" s="77" t="s">
        <v>31</v>
      </c>
      <c r="E38" s="95">
        <f>13.72</f>
        <v>13.7</v>
      </c>
      <c r="F38" s="16"/>
      <c r="G38" s="16"/>
      <c r="H38" s="16">
        <f>ROUND(F38*G38,2)</f>
        <v>0</v>
      </c>
      <c r="I38" s="16"/>
      <c r="J38" s="16"/>
      <c r="K38" s="79">
        <f>J38+I38+H38</f>
        <v>0</v>
      </c>
      <c r="L38" s="16">
        <f>ROUND(E38*F38,2)</f>
        <v>0</v>
      </c>
      <c r="M38" s="16">
        <f>ROUND(H38*E38,2)</f>
        <v>0</v>
      </c>
      <c r="N38" s="16"/>
      <c r="O38" s="16">
        <f>ROUND(J38*E38,2)</f>
        <v>0</v>
      </c>
      <c r="P38" s="80">
        <f>M38+N38+O38</f>
        <v>0</v>
      </c>
    </row>
    <row r="39" spans="1:16" s="51" customFormat="1" ht="25.5" x14ac:dyDescent="0.2">
      <c r="A39" s="19"/>
      <c r="B39" s="56"/>
      <c r="C39" s="142" t="s">
        <v>190</v>
      </c>
      <c r="D39" s="77" t="s">
        <v>31</v>
      </c>
      <c r="E39" s="95">
        <f>E38</f>
        <v>13.7</v>
      </c>
      <c r="F39" s="16"/>
      <c r="G39" s="16"/>
      <c r="H39" s="16"/>
      <c r="I39" s="16"/>
      <c r="J39" s="16"/>
      <c r="K39" s="79">
        <f>J39+I39+H39</f>
        <v>0</v>
      </c>
      <c r="L39" s="16"/>
      <c r="M39" s="16"/>
      <c r="N39" s="16">
        <f>ROUND(E39*I39,2)</f>
        <v>0</v>
      </c>
      <c r="O39" s="16"/>
      <c r="P39" s="80">
        <f>M39+N39+O39</f>
        <v>0</v>
      </c>
    </row>
    <row r="40" spans="1:16" s="51" customFormat="1" ht="63.75" x14ac:dyDescent="0.2">
      <c r="A40" s="19">
        <v>13</v>
      </c>
      <c r="B40" s="56"/>
      <c r="C40" s="20" t="s">
        <v>786</v>
      </c>
      <c r="D40" s="77" t="s">
        <v>31</v>
      </c>
      <c r="E40" s="95">
        <v>13.7</v>
      </c>
      <c r="F40" s="16"/>
      <c r="G40" s="16"/>
      <c r="H40" s="16">
        <f>ROUND(F40*G40,2)</f>
        <v>0</v>
      </c>
      <c r="I40" s="16"/>
      <c r="J40" s="16"/>
      <c r="K40" s="79">
        <f t="shared" si="2"/>
        <v>0</v>
      </c>
      <c r="L40" s="16">
        <f>ROUND(E40*F40,2)</f>
        <v>0</v>
      </c>
      <c r="M40" s="16">
        <f>ROUND(H40*E40,2)</f>
        <v>0</v>
      </c>
      <c r="N40" s="16"/>
      <c r="O40" s="16">
        <f>ROUND(J40*E40,2)</f>
        <v>0</v>
      </c>
      <c r="P40" s="80">
        <f t="shared" si="3"/>
        <v>0</v>
      </c>
    </row>
    <row r="41" spans="1:16" s="51" customFormat="1" ht="51" x14ac:dyDescent="0.2">
      <c r="A41" s="19">
        <v>14</v>
      </c>
      <c r="B41" s="56"/>
      <c r="C41" s="20" t="s">
        <v>194</v>
      </c>
      <c r="D41" s="77" t="s">
        <v>31</v>
      </c>
      <c r="E41" s="95">
        <v>17.7</v>
      </c>
      <c r="F41" s="16"/>
      <c r="G41" s="16"/>
      <c r="H41" s="16">
        <f>ROUND(F41*G41,2)</f>
        <v>0</v>
      </c>
      <c r="I41" s="16"/>
      <c r="J41" s="16"/>
      <c r="K41" s="79">
        <f t="shared" si="2"/>
        <v>0</v>
      </c>
      <c r="L41" s="16">
        <f>ROUND(E41*F41,2)</f>
        <v>0</v>
      </c>
      <c r="M41" s="16">
        <f>ROUND(H41*E41,2)</f>
        <v>0</v>
      </c>
      <c r="N41" s="16">
        <f>ROUND(E41*I41,2)</f>
        <v>0</v>
      </c>
      <c r="O41" s="16">
        <f>ROUND(J41*E41,2)</f>
        <v>0</v>
      </c>
      <c r="P41" s="80">
        <f t="shared" si="3"/>
        <v>0</v>
      </c>
    </row>
    <row r="42" spans="1:16" s="51" customFormat="1" ht="18" customHeight="1" x14ac:dyDescent="0.2">
      <c r="A42" s="19">
        <v>15</v>
      </c>
      <c r="B42" s="56"/>
      <c r="C42" s="20" t="s">
        <v>195</v>
      </c>
      <c r="D42" s="77" t="s">
        <v>35</v>
      </c>
      <c r="E42" s="95">
        <v>43.9</v>
      </c>
      <c r="F42" s="16"/>
      <c r="G42" s="16"/>
      <c r="H42" s="16">
        <f>ROUND(F42*G42,2)</f>
        <v>0</v>
      </c>
      <c r="I42" s="16"/>
      <c r="J42" s="16"/>
      <c r="K42" s="79">
        <f>J42+I42+H42</f>
        <v>0</v>
      </c>
      <c r="L42" s="16">
        <f>ROUND(E42*F42,2)</f>
        <v>0</v>
      </c>
      <c r="M42" s="16">
        <f>ROUND(H42*E42,2)</f>
        <v>0</v>
      </c>
      <c r="N42" s="16">
        <f>ROUND(E42*I42,2)</f>
        <v>0</v>
      </c>
      <c r="O42" s="16">
        <f>ROUND(J42*E42,2)</f>
        <v>0</v>
      </c>
      <c r="P42" s="80">
        <f>M42+N42+O42</f>
        <v>0</v>
      </c>
    </row>
    <row r="43" spans="1:16" s="51" customFormat="1" ht="25.5" x14ac:dyDescent="0.2">
      <c r="A43" s="19">
        <v>16</v>
      </c>
      <c r="B43" s="56"/>
      <c r="C43" s="20" t="s">
        <v>196</v>
      </c>
      <c r="D43" s="77" t="s">
        <v>31</v>
      </c>
      <c r="E43" s="106">
        <v>3.22</v>
      </c>
      <c r="F43" s="16"/>
      <c r="G43" s="16"/>
      <c r="H43" s="16">
        <f>ROUND(F43*G43,2)</f>
        <v>0</v>
      </c>
      <c r="I43" s="16"/>
      <c r="J43" s="16"/>
      <c r="K43" s="79">
        <f>J43+I43+H43</f>
        <v>0</v>
      </c>
      <c r="L43" s="16">
        <f>ROUND(E43*F43,2)</f>
        <v>0</v>
      </c>
      <c r="M43" s="16">
        <f>ROUND(H43*E43,2)</f>
        <v>0</v>
      </c>
      <c r="N43" s="16"/>
      <c r="O43" s="16">
        <f>ROUND(J43*E43,2)</f>
        <v>0</v>
      </c>
      <c r="P43" s="80">
        <f>M43+N43+O43</f>
        <v>0</v>
      </c>
    </row>
    <row r="44" spans="1:16" s="51" customFormat="1" ht="25.5" x14ac:dyDescent="0.2">
      <c r="A44" s="19"/>
      <c r="B44" s="56"/>
      <c r="C44" s="142" t="s">
        <v>283</v>
      </c>
      <c r="D44" s="77" t="s">
        <v>31</v>
      </c>
      <c r="E44" s="106">
        <v>3.22</v>
      </c>
      <c r="F44" s="16"/>
      <c r="G44" s="16"/>
      <c r="H44" s="16"/>
      <c r="I44" s="16"/>
      <c r="J44" s="16"/>
      <c r="K44" s="79">
        <f>J44+I44+H44</f>
        <v>0</v>
      </c>
      <c r="L44" s="16"/>
      <c r="M44" s="16"/>
      <c r="N44" s="16">
        <f>ROUND(E44*I44,2)</f>
        <v>0</v>
      </c>
      <c r="O44" s="16"/>
      <c r="P44" s="80">
        <f>M44+N44+O44</f>
        <v>0</v>
      </c>
    </row>
    <row r="45" spans="1:16" s="51" customFormat="1" ht="25.5" x14ac:dyDescent="0.2">
      <c r="A45" s="19"/>
      <c r="B45" s="20"/>
      <c r="C45" s="94" t="s">
        <v>207</v>
      </c>
      <c r="D45" s="77"/>
      <c r="E45" s="78"/>
      <c r="F45" s="16"/>
      <c r="G45" s="16"/>
      <c r="H45" s="16"/>
      <c r="I45" s="16"/>
      <c r="J45" s="16"/>
      <c r="K45" s="79"/>
      <c r="L45" s="16"/>
      <c r="M45" s="16"/>
      <c r="N45" s="16"/>
      <c r="O45" s="16"/>
      <c r="P45" s="80"/>
    </row>
    <row r="46" spans="1:16" s="51" customFormat="1" ht="38.25" x14ac:dyDescent="0.2">
      <c r="A46" s="19">
        <v>17</v>
      </c>
      <c r="B46" s="56"/>
      <c r="C46" s="20" t="s">
        <v>787</v>
      </c>
      <c r="D46" s="77" t="s">
        <v>35</v>
      </c>
      <c r="E46" s="95">
        <v>8.9</v>
      </c>
      <c r="F46" s="16"/>
      <c r="G46" s="16"/>
      <c r="H46" s="16">
        <f>ROUND(F46*G46,2)</f>
        <v>0</v>
      </c>
      <c r="I46" s="16"/>
      <c r="J46" s="16"/>
      <c r="K46" s="79">
        <f t="shared" ref="K46:K51" si="6">J46+I46+H46</f>
        <v>0</v>
      </c>
      <c r="L46" s="16">
        <f>ROUND(E46*F46,2)</f>
        <v>0</v>
      </c>
      <c r="M46" s="16">
        <f>ROUND(H46*E46,2)</f>
        <v>0</v>
      </c>
      <c r="N46" s="16"/>
      <c r="O46" s="16">
        <f>ROUND(J46*E46,2)</f>
        <v>0</v>
      </c>
      <c r="P46" s="80">
        <f t="shared" ref="P46:P51" si="7">M46+N46+O46</f>
        <v>0</v>
      </c>
    </row>
    <row r="47" spans="1:16" s="51" customFormat="1" ht="25.5" x14ac:dyDescent="0.2">
      <c r="A47" s="19">
        <v>18</v>
      </c>
      <c r="B47" s="56"/>
      <c r="C47" s="20" t="s">
        <v>208</v>
      </c>
      <c r="D47" s="77" t="s">
        <v>31</v>
      </c>
      <c r="E47" s="106">
        <v>3.3</v>
      </c>
      <c r="F47" s="16"/>
      <c r="G47" s="16"/>
      <c r="H47" s="16">
        <f>ROUND(F47*G47,2)</f>
        <v>0</v>
      </c>
      <c r="I47" s="16"/>
      <c r="J47" s="16"/>
      <c r="K47" s="79">
        <f t="shared" si="6"/>
        <v>0</v>
      </c>
      <c r="L47" s="16">
        <f>ROUND(E47*F47,2)</f>
        <v>0</v>
      </c>
      <c r="M47" s="16">
        <f>ROUND(H47*E47,2)</f>
        <v>0</v>
      </c>
      <c r="N47" s="16"/>
      <c r="O47" s="16">
        <f>ROUND(J47*E47,2)</f>
        <v>0</v>
      </c>
      <c r="P47" s="80">
        <f t="shared" si="7"/>
        <v>0</v>
      </c>
    </row>
    <row r="48" spans="1:16" s="51" customFormat="1" ht="18" customHeight="1" x14ac:dyDescent="0.2">
      <c r="A48" s="19"/>
      <c r="B48" s="56"/>
      <c r="C48" s="142" t="s">
        <v>206</v>
      </c>
      <c r="D48" s="77" t="s">
        <v>31</v>
      </c>
      <c r="E48" s="95">
        <f>E47</f>
        <v>3.3</v>
      </c>
      <c r="F48" s="16"/>
      <c r="G48" s="16"/>
      <c r="H48" s="16"/>
      <c r="I48" s="16"/>
      <c r="J48" s="16"/>
      <c r="K48" s="79">
        <f>J48+I48+H48</f>
        <v>0</v>
      </c>
      <c r="L48" s="16"/>
      <c r="M48" s="16"/>
      <c r="N48" s="16">
        <f t="shared" ref="N48:N53" si="8">ROUND(E48*I48,2)</f>
        <v>0</v>
      </c>
      <c r="O48" s="16"/>
      <c r="P48" s="80">
        <f>M48+N48+O48</f>
        <v>0</v>
      </c>
    </row>
    <row r="49" spans="1:16" s="51" customFormat="1" ht="18" customHeight="1" x14ac:dyDescent="0.2">
      <c r="A49" s="19"/>
      <c r="B49" s="56"/>
      <c r="C49" s="142" t="s">
        <v>210</v>
      </c>
      <c r="D49" s="77" t="s">
        <v>31</v>
      </c>
      <c r="E49" s="95">
        <f>E47</f>
        <v>3.3</v>
      </c>
      <c r="F49" s="16"/>
      <c r="G49" s="16"/>
      <c r="H49" s="16"/>
      <c r="I49" s="16"/>
      <c r="J49" s="16"/>
      <c r="K49" s="79">
        <f>J49+I49+H49</f>
        <v>0</v>
      </c>
      <c r="L49" s="16"/>
      <c r="M49" s="16"/>
      <c r="N49" s="16">
        <f t="shared" si="8"/>
        <v>0</v>
      </c>
      <c r="O49" s="16"/>
      <c r="P49" s="80">
        <f>M49+N49+O49</f>
        <v>0</v>
      </c>
    </row>
    <row r="50" spans="1:16" s="51" customFormat="1" ht="18" customHeight="1" x14ac:dyDescent="0.2">
      <c r="A50" s="19"/>
      <c r="B50" s="56"/>
      <c r="C50" s="142" t="s">
        <v>209</v>
      </c>
      <c r="D50" s="77" t="s">
        <v>34</v>
      </c>
      <c r="E50" s="95">
        <v>1</v>
      </c>
      <c r="F50" s="16"/>
      <c r="G50" s="16"/>
      <c r="H50" s="16"/>
      <c r="I50" s="16"/>
      <c r="J50" s="16"/>
      <c r="K50" s="79">
        <f t="shared" si="6"/>
        <v>0</v>
      </c>
      <c r="L50" s="16"/>
      <c r="M50" s="16"/>
      <c r="N50" s="16">
        <f t="shared" si="8"/>
        <v>0</v>
      </c>
      <c r="O50" s="16"/>
      <c r="P50" s="80">
        <f t="shared" si="7"/>
        <v>0</v>
      </c>
    </row>
    <row r="51" spans="1:16" s="51" customFormat="1" ht="18" customHeight="1" x14ac:dyDescent="0.2">
      <c r="A51" s="19"/>
      <c r="B51" s="20"/>
      <c r="C51" s="142" t="s">
        <v>282</v>
      </c>
      <c r="D51" s="77" t="s">
        <v>30</v>
      </c>
      <c r="E51" s="97">
        <v>6</v>
      </c>
      <c r="F51" s="16"/>
      <c r="G51" s="16"/>
      <c r="H51" s="16"/>
      <c r="I51" s="16"/>
      <c r="J51" s="16"/>
      <c r="K51" s="79">
        <f t="shared" si="6"/>
        <v>0</v>
      </c>
      <c r="L51" s="16"/>
      <c r="M51" s="16"/>
      <c r="N51" s="16">
        <f t="shared" si="8"/>
        <v>0</v>
      </c>
      <c r="O51" s="16"/>
      <c r="P51" s="80">
        <f t="shared" si="7"/>
        <v>0</v>
      </c>
    </row>
    <row r="52" spans="1:16" s="51" customFormat="1" ht="18" customHeight="1" x14ac:dyDescent="0.2">
      <c r="A52" s="19"/>
      <c r="B52" s="20"/>
      <c r="C52" s="142" t="s">
        <v>281</v>
      </c>
      <c r="D52" s="77" t="s">
        <v>30</v>
      </c>
      <c r="E52" s="97">
        <v>6</v>
      </c>
      <c r="F52" s="16"/>
      <c r="G52" s="16"/>
      <c r="H52" s="16"/>
      <c r="I52" s="16"/>
      <c r="J52" s="16"/>
      <c r="K52" s="79">
        <f t="shared" ref="K52:K56" si="9">J52+I52+H52</f>
        <v>0</v>
      </c>
      <c r="L52" s="16"/>
      <c r="M52" s="16"/>
      <c r="N52" s="16">
        <f t="shared" si="8"/>
        <v>0</v>
      </c>
      <c r="O52" s="16"/>
      <c r="P52" s="80">
        <f t="shared" ref="P52:P56" si="10">M52+N52+O52</f>
        <v>0</v>
      </c>
    </row>
    <row r="53" spans="1:16" s="51" customFormat="1" ht="18" customHeight="1" x14ac:dyDescent="0.2">
      <c r="A53" s="19"/>
      <c r="B53" s="20"/>
      <c r="C53" s="142" t="s">
        <v>254</v>
      </c>
      <c r="D53" s="77" t="s">
        <v>34</v>
      </c>
      <c r="E53" s="78">
        <v>1</v>
      </c>
      <c r="F53" s="16"/>
      <c r="G53" s="16"/>
      <c r="H53" s="16"/>
      <c r="I53" s="16"/>
      <c r="J53" s="16"/>
      <c r="K53" s="79">
        <f t="shared" si="9"/>
        <v>0</v>
      </c>
      <c r="L53" s="16"/>
      <c r="M53" s="16"/>
      <c r="N53" s="16">
        <f t="shared" si="8"/>
        <v>0</v>
      </c>
      <c r="O53" s="16"/>
      <c r="P53" s="80">
        <f t="shared" si="10"/>
        <v>0</v>
      </c>
    </row>
    <row r="54" spans="1:16" s="51" customFormat="1" ht="25.5" x14ac:dyDescent="0.2">
      <c r="A54" s="19">
        <v>19</v>
      </c>
      <c r="B54" s="56"/>
      <c r="C54" s="20" t="s">
        <v>211</v>
      </c>
      <c r="D54" s="77" t="s">
        <v>35</v>
      </c>
      <c r="E54" s="106">
        <v>2.4</v>
      </c>
      <c r="F54" s="16"/>
      <c r="G54" s="16"/>
      <c r="H54" s="16">
        <f>ROUND(F54*G54,2)</f>
        <v>0</v>
      </c>
      <c r="I54" s="16"/>
      <c r="J54" s="16"/>
      <c r="K54" s="79">
        <f t="shared" si="9"/>
        <v>0</v>
      </c>
      <c r="L54" s="16">
        <f>ROUND(E54*F54,2)</f>
        <v>0</v>
      </c>
      <c r="M54" s="16">
        <f>ROUND(H54*E54,2)</f>
        <v>0</v>
      </c>
      <c r="N54" s="16"/>
      <c r="O54" s="16">
        <f>ROUND(J54*E54,2)</f>
        <v>0</v>
      </c>
      <c r="P54" s="80">
        <f t="shared" si="10"/>
        <v>0</v>
      </c>
    </row>
    <row r="55" spans="1:16" s="51" customFormat="1" ht="25.5" x14ac:dyDescent="0.2">
      <c r="A55" s="19"/>
      <c r="B55" s="56"/>
      <c r="C55" s="142" t="s">
        <v>788</v>
      </c>
      <c r="D55" s="77" t="s">
        <v>30</v>
      </c>
      <c r="E55" s="97">
        <v>5</v>
      </c>
      <c r="F55" s="16"/>
      <c r="G55" s="16"/>
      <c r="H55" s="16"/>
      <c r="I55" s="16"/>
      <c r="J55" s="16"/>
      <c r="K55" s="79">
        <f t="shared" si="9"/>
        <v>0</v>
      </c>
      <c r="L55" s="16"/>
      <c r="M55" s="16"/>
      <c r="N55" s="16">
        <f>ROUND(E55*I55,2)</f>
        <v>0</v>
      </c>
      <c r="O55" s="16"/>
      <c r="P55" s="80">
        <f t="shared" si="10"/>
        <v>0</v>
      </c>
    </row>
    <row r="56" spans="1:16" s="51" customFormat="1" ht="18" customHeight="1" x14ac:dyDescent="0.2">
      <c r="A56" s="19"/>
      <c r="B56" s="20"/>
      <c r="C56" s="142" t="s">
        <v>254</v>
      </c>
      <c r="D56" s="77" t="s">
        <v>34</v>
      </c>
      <c r="E56" s="78">
        <v>1</v>
      </c>
      <c r="F56" s="16"/>
      <c r="G56" s="16"/>
      <c r="H56" s="16"/>
      <c r="I56" s="16"/>
      <c r="J56" s="16"/>
      <c r="K56" s="79">
        <f t="shared" si="9"/>
        <v>0</v>
      </c>
      <c r="L56" s="16"/>
      <c r="M56" s="16"/>
      <c r="N56" s="16">
        <f>ROUND(E56*I56,2)</f>
        <v>0</v>
      </c>
      <c r="O56" s="16"/>
      <c r="P56" s="80">
        <f t="shared" si="10"/>
        <v>0</v>
      </c>
    </row>
    <row r="57" spans="1:16" s="51" customFormat="1" ht="18" customHeight="1" x14ac:dyDescent="0.2">
      <c r="A57" s="19"/>
      <c r="B57" s="20"/>
      <c r="C57" s="94" t="s">
        <v>212</v>
      </c>
      <c r="D57" s="77"/>
      <c r="E57" s="78"/>
      <c r="F57" s="16"/>
      <c r="G57" s="16"/>
      <c r="H57" s="16"/>
      <c r="I57" s="16"/>
      <c r="J57" s="16"/>
      <c r="K57" s="79"/>
      <c r="L57" s="16"/>
      <c r="M57" s="16"/>
      <c r="N57" s="16"/>
      <c r="O57" s="16"/>
      <c r="P57" s="80"/>
    </row>
    <row r="58" spans="1:16" s="51" customFormat="1" ht="18" customHeight="1" x14ac:dyDescent="0.2">
      <c r="A58" s="19">
        <v>20</v>
      </c>
      <c r="B58" s="56"/>
      <c r="C58" s="20" t="s">
        <v>184</v>
      </c>
      <c r="D58" s="77" t="s">
        <v>31</v>
      </c>
      <c r="E58" s="95">
        <v>149</v>
      </c>
      <c r="F58" s="16"/>
      <c r="G58" s="16"/>
      <c r="H58" s="16">
        <f>ROUND(F58*G58,2)</f>
        <v>0</v>
      </c>
      <c r="I58" s="16"/>
      <c r="J58" s="16"/>
      <c r="K58" s="79">
        <f>J58+I58+H58</f>
        <v>0</v>
      </c>
      <c r="L58" s="16">
        <f>ROUND(E58*F58,2)</f>
        <v>0</v>
      </c>
      <c r="M58" s="16">
        <f>ROUND(H58*E58,2)</f>
        <v>0</v>
      </c>
      <c r="N58" s="16"/>
      <c r="O58" s="16">
        <f>ROUND(J58*E58,2)</f>
        <v>0</v>
      </c>
      <c r="P58" s="80">
        <f>M58+N58+O58</f>
        <v>0</v>
      </c>
    </row>
    <row r="59" spans="1:16" s="51" customFormat="1" ht="51" x14ac:dyDescent="0.2">
      <c r="A59" s="19">
        <v>21</v>
      </c>
      <c r="B59" s="56"/>
      <c r="C59" s="20" t="s">
        <v>213</v>
      </c>
      <c r="D59" s="77" t="s">
        <v>29</v>
      </c>
      <c r="E59" s="95">
        <v>37.299999999999997</v>
      </c>
      <c r="F59" s="16"/>
      <c r="G59" s="16"/>
      <c r="H59" s="16">
        <f>ROUND(F59*G59,2)</f>
        <v>0</v>
      </c>
      <c r="I59" s="16"/>
      <c r="J59" s="16"/>
      <c r="K59" s="79">
        <f t="shared" ref="K59:K72" si="11">J59+I59+H59</f>
        <v>0</v>
      </c>
      <c r="L59" s="16">
        <f>ROUND(E59*F59,2)</f>
        <v>0</v>
      </c>
      <c r="M59" s="16">
        <f>ROUND(H59*E59,2)</f>
        <v>0</v>
      </c>
      <c r="N59" s="16"/>
      <c r="O59" s="16">
        <f>ROUND(J59*E59,2)</f>
        <v>0</v>
      </c>
      <c r="P59" s="80">
        <f t="shared" ref="P59:P72" si="12">M59+N59+O59</f>
        <v>0</v>
      </c>
    </row>
    <row r="60" spans="1:16" s="51" customFormat="1" ht="18" customHeight="1" x14ac:dyDescent="0.2">
      <c r="A60" s="19"/>
      <c r="B60" s="56"/>
      <c r="C60" s="142" t="s">
        <v>747</v>
      </c>
      <c r="D60" s="77" t="s">
        <v>29</v>
      </c>
      <c r="E60" s="95">
        <f>E59</f>
        <v>37.299999999999997</v>
      </c>
      <c r="F60" s="16"/>
      <c r="G60" s="16"/>
      <c r="H60" s="16"/>
      <c r="I60" s="16"/>
      <c r="J60" s="16"/>
      <c r="K60" s="79">
        <f t="shared" si="11"/>
        <v>0</v>
      </c>
      <c r="L60" s="16"/>
      <c r="M60" s="16"/>
      <c r="N60" s="16">
        <f>ROUND(E60*I60,2)</f>
        <v>0</v>
      </c>
      <c r="O60" s="16"/>
      <c r="P60" s="80">
        <f t="shared" si="12"/>
        <v>0</v>
      </c>
    </row>
    <row r="61" spans="1:16" s="51" customFormat="1" ht="38.25" x14ac:dyDescent="0.2">
      <c r="A61" s="19">
        <v>22</v>
      </c>
      <c r="B61" s="56"/>
      <c r="C61" s="20" t="s">
        <v>748</v>
      </c>
      <c r="D61" s="77" t="s">
        <v>31</v>
      </c>
      <c r="E61" s="95">
        <v>212.6</v>
      </c>
      <c r="F61" s="16"/>
      <c r="G61" s="16"/>
      <c r="H61" s="16">
        <f>ROUND(F61*G61,2)</f>
        <v>0</v>
      </c>
      <c r="I61" s="16"/>
      <c r="J61" s="16"/>
      <c r="K61" s="79">
        <f t="shared" si="11"/>
        <v>0</v>
      </c>
      <c r="L61" s="16">
        <f>ROUND(E61*F61,2)</f>
        <v>0</v>
      </c>
      <c r="M61" s="16">
        <f>ROUND(H61*E61,2)</f>
        <v>0</v>
      </c>
      <c r="N61" s="16"/>
      <c r="O61" s="16">
        <f>ROUND(J61*E61,2)</f>
        <v>0</v>
      </c>
      <c r="P61" s="80">
        <f t="shared" si="12"/>
        <v>0</v>
      </c>
    </row>
    <row r="62" spans="1:16" s="51" customFormat="1" ht="63.75" x14ac:dyDescent="0.2">
      <c r="A62" s="19"/>
      <c r="B62" s="56"/>
      <c r="C62" s="142" t="s">
        <v>214</v>
      </c>
      <c r="D62" s="77" t="s">
        <v>31</v>
      </c>
      <c r="E62" s="95">
        <f>E61</f>
        <v>212.6</v>
      </c>
      <c r="F62" s="16"/>
      <c r="G62" s="16"/>
      <c r="H62" s="16"/>
      <c r="I62" s="16"/>
      <c r="J62" s="16"/>
      <c r="K62" s="79">
        <f t="shared" si="11"/>
        <v>0</v>
      </c>
      <c r="L62" s="16"/>
      <c r="M62" s="16"/>
      <c r="N62" s="16">
        <f>ROUND(E62*I62,2)</f>
        <v>0</v>
      </c>
      <c r="O62" s="16"/>
      <c r="P62" s="80">
        <f t="shared" si="12"/>
        <v>0</v>
      </c>
    </row>
    <row r="63" spans="1:16" s="51" customFormat="1" ht="18" customHeight="1" x14ac:dyDescent="0.2">
      <c r="A63" s="19">
        <v>23</v>
      </c>
      <c r="B63" s="56"/>
      <c r="C63" s="20" t="s">
        <v>85</v>
      </c>
      <c r="D63" s="77" t="s">
        <v>31</v>
      </c>
      <c r="E63" s="95">
        <v>149</v>
      </c>
      <c r="F63" s="16"/>
      <c r="G63" s="16"/>
      <c r="H63" s="16">
        <f>ROUND(F63*G63,2)</f>
        <v>0</v>
      </c>
      <c r="I63" s="16"/>
      <c r="J63" s="16"/>
      <c r="K63" s="79">
        <f t="shared" si="11"/>
        <v>0</v>
      </c>
      <c r="L63" s="16">
        <f>ROUND(E63*F63,2)</f>
        <v>0</v>
      </c>
      <c r="M63" s="16">
        <f>ROUND(H63*E63,2)</f>
        <v>0</v>
      </c>
      <c r="N63" s="16"/>
      <c r="O63" s="16">
        <f>ROUND(J63*E63,2)</f>
        <v>0</v>
      </c>
      <c r="P63" s="80">
        <f t="shared" si="12"/>
        <v>0</v>
      </c>
    </row>
    <row r="64" spans="1:16" s="51" customFormat="1" ht="18" customHeight="1" x14ac:dyDescent="0.2">
      <c r="A64" s="19"/>
      <c r="B64" s="56"/>
      <c r="C64" s="142" t="s">
        <v>280</v>
      </c>
      <c r="D64" s="77" t="s">
        <v>31</v>
      </c>
      <c r="E64" s="95">
        <f>E63</f>
        <v>149</v>
      </c>
      <c r="F64" s="16"/>
      <c r="G64" s="16"/>
      <c r="H64" s="16"/>
      <c r="I64" s="16"/>
      <c r="J64" s="16"/>
      <c r="K64" s="79">
        <f t="shared" si="11"/>
        <v>0</v>
      </c>
      <c r="L64" s="16"/>
      <c r="M64" s="16"/>
      <c r="N64" s="16">
        <f>ROUND(E64*I64,2)</f>
        <v>0</v>
      </c>
      <c r="O64" s="16"/>
      <c r="P64" s="80">
        <f t="shared" si="12"/>
        <v>0</v>
      </c>
    </row>
    <row r="65" spans="1:16" s="51" customFormat="1" ht="51" x14ac:dyDescent="0.2">
      <c r="A65" s="19">
        <v>24</v>
      </c>
      <c r="B65" s="56"/>
      <c r="C65" s="20" t="s">
        <v>218</v>
      </c>
      <c r="D65" s="77" t="s">
        <v>32</v>
      </c>
      <c r="E65" s="143">
        <v>1.1919999999999999</v>
      </c>
      <c r="F65" s="16"/>
      <c r="G65" s="16"/>
      <c r="H65" s="16">
        <f>ROUND(F65*G65,2)</f>
        <v>0</v>
      </c>
      <c r="I65" s="16"/>
      <c r="J65" s="16"/>
      <c r="K65" s="79">
        <f t="shared" si="11"/>
        <v>0</v>
      </c>
      <c r="L65" s="16">
        <f>ROUND(E65*F65,2)</f>
        <v>0</v>
      </c>
      <c r="M65" s="16">
        <f>ROUND(H65*E65,2)</f>
        <v>0</v>
      </c>
      <c r="N65" s="16"/>
      <c r="O65" s="16">
        <f>ROUND(J65*E65,2)</f>
        <v>0</v>
      </c>
      <c r="P65" s="80">
        <f t="shared" si="12"/>
        <v>0</v>
      </c>
    </row>
    <row r="66" spans="1:16" s="51" customFormat="1" ht="18" customHeight="1" x14ac:dyDescent="0.2">
      <c r="A66" s="19"/>
      <c r="B66" s="56"/>
      <c r="C66" s="142" t="s">
        <v>279</v>
      </c>
      <c r="D66" s="77" t="s">
        <v>32</v>
      </c>
      <c r="E66" s="143">
        <f>E65</f>
        <v>1.1919999999999999</v>
      </c>
      <c r="F66" s="16"/>
      <c r="G66" s="16"/>
      <c r="H66" s="16"/>
      <c r="I66" s="16"/>
      <c r="J66" s="16"/>
      <c r="K66" s="79">
        <f t="shared" si="11"/>
        <v>0</v>
      </c>
      <c r="L66" s="16"/>
      <c r="M66" s="16"/>
      <c r="N66" s="16">
        <f>ROUND(E66*I66,2)</f>
        <v>0</v>
      </c>
      <c r="O66" s="16"/>
      <c r="P66" s="80">
        <f t="shared" si="12"/>
        <v>0</v>
      </c>
    </row>
    <row r="67" spans="1:16" s="51" customFormat="1" ht="18" customHeight="1" x14ac:dyDescent="0.2">
      <c r="A67" s="19">
        <v>25</v>
      </c>
      <c r="B67" s="56"/>
      <c r="C67" s="20" t="s">
        <v>215</v>
      </c>
      <c r="D67" s="77" t="s">
        <v>29</v>
      </c>
      <c r="E67" s="106">
        <v>11.92</v>
      </c>
      <c r="F67" s="16"/>
      <c r="G67" s="16"/>
      <c r="H67" s="16">
        <f>ROUND(F67*G67,2)</f>
        <v>0</v>
      </c>
      <c r="I67" s="16"/>
      <c r="J67" s="16"/>
      <c r="K67" s="79">
        <f t="shared" si="11"/>
        <v>0</v>
      </c>
      <c r="L67" s="16">
        <f>ROUND(E67*F67,2)</f>
        <v>0</v>
      </c>
      <c r="M67" s="16">
        <f>ROUND(H67*E67,2)</f>
        <v>0</v>
      </c>
      <c r="N67" s="16"/>
      <c r="O67" s="16">
        <f>ROUND(J67*E67,2)</f>
        <v>0</v>
      </c>
      <c r="P67" s="80">
        <f t="shared" si="12"/>
        <v>0</v>
      </c>
    </row>
    <row r="68" spans="1:16" s="51" customFormat="1" x14ac:dyDescent="0.2">
      <c r="A68" s="19"/>
      <c r="B68" s="56"/>
      <c r="C68" s="142" t="s">
        <v>101</v>
      </c>
      <c r="D68" s="77" t="s">
        <v>29</v>
      </c>
      <c r="E68" s="95">
        <f>E67</f>
        <v>11.9</v>
      </c>
      <c r="F68" s="16"/>
      <c r="G68" s="16"/>
      <c r="H68" s="16"/>
      <c r="I68" s="16"/>
      <c r="J68" s="16"/>
      <c r="K68" s="79">
        <f t="shared" si="11"/>
        <v>0</v>
      </c>
      <c r="L68" s="16"/>
      <c r="M68" s="16"/>
      <c r="N68" s="16">
        <f>ROUND(E68*I68,2)</f>
        <v>0</v>
      </c>
      <c r="O68" s="16"/>
      <c r="P68" s="80">
        <f t="shared" si="12"/>
        <v>0</v>
      </c>
    </row>
    <row r="69" spans="1:16" s="51" customFormat="1" ht="25.5" x14ac:dyDescent="0.2">
      <c r="A69" s="19"/>
      <c r="B69" s="20"/>
      <c r="C69" s="142" t="s">
        <v>278</v>
      </c>
      <c r="D69" s="77" t="s">
        <v>34</v>
      </c>
      <c r="E69" s="97">
        <v>1</v>
      </c>
      <c r="F69" s="16"/>
      <c r="G69" s="16"/>
      <c r="H69" s="16"/>
      <c r="I69" s="16"/>
      <c r="J69" s="16"/>
      <c r="K69" s="79">
        <f t="shared" si="11"/>
        <v>0</v>
      </c>
      <c r="L69" s="16"/>
      <c r="M69" s="16"/>
      <c r="N69" s="16">
        <f>ROUND(E69*I69,2)</f>
        <v>0</v>
      </c>
      <c r="O69" s="16"/>
      <c r="P69" s="80">
        <f t="shared" si="12"/>
        <v>0</v>
      </c>
    </row>
    <row r="70" spans="1:16" s="51" customFormat="1" ht="38.25" x14ac:dyDescent="0.2">
      <c r="A70" s="19"/>
      <c r="B70" s="56"/>
      <c r="C70" s="142" t="s">
        <v>789</v>
      </c>
      <c r="D70" s="77" t="s">
        <v>34</v>
      </c>
      <c r="E70" s="95">
        <v>1</v>
      </c>
      <c r="F70" s="16"/>
      <c r="G70" s="16"/>
      <c r="H70" s="16"/>
      <c r="I70" s="16"/>
      <c r="J70" s="16"/>
      <c r="K70" s="79">
        <f t="shared" si="11"/>
        <v>0</v>
      </c>
      <c r="L70" s="16"/>
      <c r="M70" s="16"/>
      <c r="N70" s="16">
        <f>ROUND(E70*I70,2)</f>
        <v>0</v>
      </c>
      <c r="O70" s="16"/>
      <c r="P70" s="80">
        <f t="shared" si="12"/>
        <v>0</v>
      </c>
    </row>
    <row r="71" spans="1:16" s="51" customFormat="1" x14ac:dyDescent="0.2">
      <c r="A71" s="19">
        <v>26</v>
      </c>
      <c r="B71" s="56"/>
      <c r="C71" s="20" t="s">
        <v>217</v>
      </c>
      <c r="D71" s="77" t="s">
        <v>31</v>
      </c>
      <c r="E71" s="95">
        <v>149</v>
      </c>
      <c r="F71" s="16"/>
      <c r="G71" s="16"/>
      <c r="H71" s="16">
        <f>ROUND(F71*G71,2)</f>
        <v>0</v>
      </c>
      <c r="I71" s="16"/>
      <c r="J71" s="16"/>
      <c r="K71" s="79">
        <f t="shared" si="11"/>
        <v>0</v>
      </c>
      <c r="L71" s="16">
        <f t="shared" ref="L71:L76" si="13">ROUND(E71*F71,2)</f>
        <v>0</v>
      </c>
      <c r="M71" s="16">
        <f>ROUND(H71*E71,2)</f>
        <v>0</v>
      </c>
      <c r="N71" s="16"/>
      <c r="O71" s="16">
        <f t="shared" ref="O71:O76" si="14">ROUND(J71*E71,2)</f>
        <v>0</v>
      </c>
      <c r="P71" s="80">
        <f t="shared" si="12"/>
        <v>0</v>
      </c>
    </row>
    <row r="72" spans="1:16" s="51" customFormat="1" ht="51" x14ac:dyDescent="0.2">
      <c r="A72" s="19">
        <v>27</v>
      </c>
      <c r="B72" s="56"/>
      <c r="C72" s="20" t="s">
        <v>776</v>
      </c>
      <c r="D72" s="77" t="s">
        <v>31</v>
      </c>
      <c r="E72" s="95">
        <v>43.6</v>
      </c>
      <c r="F72" s="16"/>
      <c r="G72" s="16"/>
      <c r="H72" s="16">
        <f>ROUND(F72*G72,2)</f>
        <v>0</v>
      </c>
      <c r="I72" s="16"/>
      <c r="J72" s="16"/>
      <c r="K72" s="79">
        <f t="shared" si="11"/>
        <v>0</v>
      </c>
      <c r="L72" s="16">
        <f t="shared" si="13"/>
        <v>0</v>
      </c>
      <c r="M72" s="16">
        <f>ROUND(H72*E72,2)</f>
        <v>0</v>
      </c>
      <c r="N72" s="16"/>
      <c r="O72" s="16">
        <f t="shared" si="14"/>
        <v>0</v>
      </c>
      <c r="P72" s="80">
        <f t="shared" si="12"/>
        <v>0</v>
      </c>
    </row>
    <row r="73" spans="1:16" s="51" customFormat="1" ht="63.75" x14ac:dyDescent="0.2">
      <c r="A73" s="19">
        <v>28</v>
      </c>
      <c r="B73" s="56"/>
      <c r="C73" s="20" t="s">
        <v>790</v>
      </c>
      <c r="D73" s="77" t="s">
        <v>31</v>
      </c>
      <c r="E73" s="95">
        <v>93.9</v>
      </c>
      <c r="F73" s="16"/>
      <c r="G73" s="16"/>
      <c r="H73" s="16">
        <f>ROUND(F73*G73,2)</f>
        <v>0</v>
      </c>
      <c r="I73" s="16"/>
      <c r="J73" s="16"/>
      <c r="K73" s="79">
        <f t="shared" ref="K73:K78" si="15">J73+I73+H73</f>
        <v>0</v>
      </c>
      <c r="L73" s="16">
        <f t="shared" si="13"/>
        <v>0</v>
      </c>
      <c r="M73" s="16">
        <f>ROUND(H73*E73,2)</f>
        <v>0</v>
      </c>
      <c r="N73" s="16"/>
      <c r="O73" s="16">
        <f t="shared" si="14"/>
        <v>0</v>
      </c>
      <c r="P73" s="80">
        <f t="shared" ref="P73:P78" si="16">M73+N73+O73</f>
        <v>0</v>
      </c>
    </row>
    <row r="74" spans="1:16" s="51" customFormat="1" ht="63.75" x14ac:dyDescent="0.2">
      <c r="A74" s="19">
        <v>29</v>
      </c>
      <c r="B74" s="56"/>
      <c r="C74" s="20" t="s">
        <v>791</v>
      </c>
      <c r="D74" s="77" t="s">
        <v>31</v>
      </c>
      <c r="E74" s="95">
        <v>14.6</v>
      </c>
      <c r="F74" s="16"/>
      <c r="G74" s="16"/>
      <c r="H74" s="16">
        <f>ROUND(F74*G74,2)</f>
        <v>0</v>
      </c>
      <c r="I74" s="16"/>
      <c r="J74" s="16"/>
      <c r="K74" s="79">
        <f t="shared" si="15"/>
        <v>0</v>
      </c>
      <c r="L74" s="16">
        <f t="shared" si="13"/>
        <v>0</v>
      </c>
      <c r="M74" s="16">
        <f>ROUND(H74*E74,2)</f>
        <v>0</v>
      </c>
      <c r="N74" s="16"/>
      <c r="O74" s="16">
        <f t="shared" si="14"/>
        <v>0</v>
      </c>
      <c r="P74" s="80">
        <f t="shared" si="16"/>
        <v>0</v>
      </c>
    </row>
    <row r="75" spans="1:16" s="51" customFormat="1" ht="25.5" x14ac:dyDescent="0.2">
      <c r="A75" s="19"/>
      <c r="B75" s="56"/>
      <c r="C75" s="142" t="s">
        <v>277</v>
      </c>
      <c r="D75" s="77" t="s">
        <v>34</v>
      </c>
      <c r="E75" s="95">
        <v>1</v>
      </c>
      <c r="F75" s="16"/>
      <c r="G75" s="16"/>
      <c r="H75" s="16"/>
      <c r="I75" s="16"/>
      <c r="J75" s="16"/>
      <c r="K75" s="79">
        <f t="shared" si="15"/>
        <v>0</v>
      </c>
      <c r="L75" s="16">
        <f t="shared" si="13"/>
        <v>0</v>
      </c>
      <c r="M75" s="16"/>
      <c r="N75" s="16">
        <f>ROUND(E75*I75,2)</f>
        <v>0</v>
      </c>
      <c r="O75" s="16">
        <f t="shared" si="14"/>
        <v>0</v>
      </c>
      <c r="P75" s="80">
        <f t="shared" si="16"/>
        <v>0</v>
      </c>
    </row>
    <row r="76" spans="1:16" s="51" customFormat="1" ht="38.25" x14ac:dyDescent="0.2">
      <c r="A76" s="19">
        <v>30</v>
      </c>
      <c r="B76" s="56"/>
      <c r="C76" s="20" t="s">
        <v>792</v>
      </c>
      <c r="D76" s="77" t="s">
        <v>31</v>
      </c>
      <c r="E76" s="95">
        <v>43.6</v>
      </c>
      <c r="F76" s="16"/>
      <c r="G76" s="16"/>
      <c r="H76" s="16">
        <f>ROUND(F76*G76,2)</f>
        <v>0</v>
      </c>
      <c r="I76" s="16"/>
      <c r="J76" s="16"/>
      <c r="K76" s="79">
        <f t="shared" si="15"/>
        <v>0</v>
      </c>
      <c r="L76" s="16">
        <f t="shared" si="13"/>
        <v>0</v>
      </c>
      <c r="M76" s="16">
        <f>ROUND(H76*E76,2)</f>
        <v>0</v>
      </c>
      <c r="N76" s="16"/>
      <c r="O76" s="16">
        <f t="shared" si="14"/>
        <v>0</v>
      </c>
      <c r="P76" s="80">
        <f t="shared" si="16"/>
        <v>0</v>
      </c>
    </row>
    <row r="77" spans="1:16" s="51" customFormat="1" x14ac:dyDescent="0.2">
      <c r="A77" s="19"/>
      <c r="B77" s="56"/>
      <c r="C77" s="142" t="s">
        <v>276</v>
      </c>
      <c r="D77" s="77" t="s">
        <v>31</v>
      </c>
      <c r="E77" s="95">
        <f>E76</f>
        <v>43.6</v>
      </c>
      <c r="F77" s="16"/>
      <c r="G77" s="16"/>
      <c r="H77" s="16"/>
      <c r="I77" s="16"/>
      <c r="J77" s="16"/>
      <c r="K77" s="79">
        <f t="shared" si="15"/>
        <v>0</v>
      </c>
      <c r="L77" s="16"/>
      <c r="M77" s="16"/>
      <c r="N77" s="16">
        <f>ROUND(E77*I77,2)</f>
        <v>0</v>
      </c>
      <c r="O77" s="16"/>
      <c r="P77" s="80">
        <f t="shared" si="16"/>
        <v>0</v>
      </c>
    </row>
    <row r="78" spans="1:16" s="51" customFormat="1" ht="25.5" x14ac:dyDescent="0.2">
      <c r="A78" s="19"/>
      <c r="B78" s="56"/>
      <c r="C78" s="142" t="s">
        <v>275</v>
      </c>
      <c r="D78" s="77" t="s">
        <v>31</v>
      </c>
      <c r="E78" s="95">
        <f>E76</f>
        <v>43.6</v>
      </c>
      <c r="F78" s="16"/>
      <c r="G78" s="16"/>
      <c r="H78" s="16"/>
      <c r="I78" s="16"/>
      <c r="J78" s="16"/>
      <c r="K78" s="79">
        <f t="shared" si="15"/>
        <v>0</v>
      </c>
      <c r="L78" s="16"/>
      <c r="M78" s="16"/>
      <c r="N78" s="16">
        <f>ROUND(E78*I78,2)</f>
        <v>0</v>
      </c>
      <c r="O78" s="16"/>
      <c r="P78" s="80">
        <f t="shared" si="16"/>
        <v>0</v>
      </c>
    </row>
    <row r="79" spans="1:16" s="51" customFormat="1" ht="18" customHeight="1" x14ac:dyDescent="0.2">
      <c r="A79" s="19"/>
      <c r="B79" s="20"/>
      <c r="C79" s="94" t="s">
        <v>230</v>
      </c>
      <c r="D79" s="77"/>
      <c r="E79" s="78"/>
      <c r="F79" s="16"/>
      <c r="G79" s="16"/>
      <c r="H79" s="16"/>
      <c r="I79" s="16"/>
      <c r="J79" s="16"/>
      <c r="K79" s="79"/>
      <c r="L79" s="16"/>
      <c r="M79" s="16"/>
      <c r="N79" s="16"/>
      <c r="O79" s="16"/>
      <c r="P79" s="80"/>
    </row>
    <row r="80" spans="1:16" s="51" customFormat="1" ht="38.25" x14ac:dyDescent="0.2">
      <c r="A80" s="19">
        <v>31</v>
      </c>
      <c r="B80" s="56"/>
      <c r="C80" s="20" t="s">
        <v>227</v>
      </c>
      <c r="D80" s="77" t="s">
        <v>31</v>
      </c>
      <c r="E80" s="95">
        <v>100.2</v>
      </c>
      <c r="F80" s="16"/>
      <c r="G80" s="16"/>
      <c r="H80" s="16">
        <f>ROUND(F80*G80,2)</f>
        <v>0</v>
      </c>
      <c r="I80" s="16"/>
      <c r="J80" s="16"/>
      <c r="K80" s="79">
        <f t="shared" ref="K80:K95" si="17">J80+I80+H80</f>
        <v>0</v>
      </c>
      <c r="L80" s="16">
        <f>ROUND(E80*F80,2)</f>
        <v>0</v>
      </c>
      <c r="M80" s="16">
        <f>ROUND(H80*E80,2)</f>
        <v>0</v>
      </c>
      <c r="N80" s="16"/>
      <c r="O80" s="16">
        <f>ROUND(J80*E80,2)</f>
        <v>0</v>
      </c>
      <c r="P80" s="80">
        <f t="shared" ref="P80:P89" si="18">M80+N80+O80</f>
        <v>0</v>
      </c>
    </row>
    <row r="81" spans="1:16" s="51" customFormat="1" ht="25.5" x14ac:dyDescent="0.2">
      <c r="A81" s="19"/>
      <c r="B81" s="56"/>
      <c r="C81" s="142" t="s">
        <v>263</v>
      </c>
      <c r="D81" s="77" t="s">
        <v>31</v>
      </c>
      <c r="E81" s="95">
        <f>E80</f>
        <v>100.2</v>
      </c>
      <c r="F81" s="16"/>
      <c r="G81" s="16"/>
      <c r="H81" s="16"/>
      <c r="I81" s="16"/>
      <c r="J81" s="16"/>
      <c r="K81" s="79">
        <f t="shared" si="17"/>
        <v>0</v>
      </c>
      <c r="L81" s="16"/>
      <c r="M81" s="16"/>
      <c r="N81" s="16">
        <f>ROUND(E81*I81,2)</f>
        <v>0</v>
      </c>
      <c r="O81" s="16"/>
      <c r="P81" s="80">
        <f t="shared" si="18"/>
        <v>0</v>
      </c>
    </row>
    <row r="82" spans="1:16" s="51" customFormat="1" ht="25.5" x14ac:dyDescent="0.2">
      <c r="A82" s="19"/>
      <c r="B82" s="56"/>
      <c r="C82" s="142" t="s">
        <v>264</v>
      </c>
      <c r="D82" s="77" t="s">
        <v>34</v>
      </c>
      <c r="E82" s="95">
        <v>1</v>
      </c>
      <c r="F82" s="16"/>
      <c r="G82" s="16"/>
      <c r="H82" s="16"/>
      <c r="I82" s="16"/>
      <c r="J82" s="16"/>
      <c r="K82" s="79">
        <f t="shared" si="17"/>
        <v>0</v>
      </c>
      <c r="L82" s="16"/>
      <c r="M82" s="16"/>
      <c r="N82" s="16">
        <f>ROUND(E82*I82,2)</f>
        <v>0</v>
      </c>
      <c r="O82" s="16"/>
      <c r="P82" s="80">
        <f t="shared" si="18"/>
        <v>0</v>
      </c>
    </row>
    <row r="83" spans="1:16" s="51" customFormat="1" ht="18" customHeight="1" x14ac:dyDescent="0.2">
      <c r="A83" s="19"/>
      <c r="B83" s="56"/>
      <c r="C83" s="142" t="s">
        <v>274</v>
      </c>
      <c r="D83" s="77" t="s">
        <v>34</v>
      </c>
      <c r="E83" s="97">
        <v>1</v>
      </c>
      <c r="F83" s="16"/>
      <c r="G83" s="16"/>
      <c r="H83" s="16"/>
      <c r="I83" s="16"/>
      <c r="J83" s="16"/>
      <c r="K83" s="79">
        <f t="shared" si="17"/>
        <v>0</v>
      </c>
      <c r="L83" s="16"/>
      <c r="M83" s="16"/>
      <c r="N83" s="16">
        <f>ROUND(E83*I83,2)</f>
        <v>0</v>
      </c>
      <c r="O83" s="16"/>
      <c r="P83" s="80">
        <f t="shared" si="18"/>
        <v>0</v>
      </c>
    </row>
    <row r="84" spans="1:16" s="51" customFormat="1" ht="38.25" x14ac:dyDescent="0.2">
      <c r="A84" s="19"/>
      <c r="B84" s="56"/>
      <c r="C84" s="142" t="s">
        <v>225</v>
      </c>
      <c r="D84" s="77" t="s">
        <v>104</v>
      </c>
      <c r="E84" s="97">
        <v>14</v>
      </c>
      <c r="F84" s="16"/>
      <c r="G84" s="16"/>
      <c r="H84" s="16"/>
      <c r="I84" s="16"/>
      <c r="J84" s="16"/>
      <c r="K84" s="79">
        <f t="shared" si="17"/>
        <v>0</v>
      </c>
      <c r="L84" s="16"/>
      <c r="M84" s="16"/>
      <c r="N84" s="16">
        <f>ROUND(E84*I84,2)</f>
        <v>0</v>
      </c>
      <c r="O84" s="16"/>
      <c r="P84" s="80">
        <f t="shared" si="18"/>
        <v>0</v>
      </c>
    </row>
    <row r="85" spans="1:16" s="51" customFormat="1" ht="51" x14ac:dyDescent="0.2">
      <c r="A85" s="19"/>
      <c r="B85" s="56"/>
      <c r="C85" s="142" t="s">
        <v>226</v>
      </c>
      <c r="D85" s="77" t="s">
        <v>104</v>
      </c>
      <c r="E85" s="97">
        <v>10</v>
      </c>
      <c r="F85" s="16"/>
      <c r="G85" s="16"/>
      <c r="H85" s="16"/>
      <c r="I85" s="16"/>
      <c r="J85" s="16"/>
      <c r="K85" s="79">
        <f t="shared" si="17"/>
        <v>0</v>
      </c>
      <c r="L85" s="16"/>
      <c r="M85" s="16"/>
      <c r="N85" s="16">
        <f>ROUND(E85*I85,2)</f>
        <v>0</v>
      </c>
      <c r="O85" s="16"/>
      <c r="P85" s="80">
        <f t="shared" si="18"/>
        <v>0</v>
      </c>
    </row>
    <row r="86" spans="1:16" s="51" customFormat="1" ht="25.5" x14ac:dyDescent="0.2">
      <c r="A86" s="19">
        <v>32</v>
      </c>
      <c r="B86" s="56"/>
      <c r="C86" s="20" t="s">
        <v>228</v>
      </c>
      <c r="D86" s="77" t="s">
        <v>31</v>
      </c>
      <c r="E86" s="95">
        <v>47.6</v>
      </c>
      <c r="F86" s="16"/>
      <c r="G86" s="16"/>
      <c r="H86" s="16">
        <f>ROUND(F86*G86,2)</f>
        <v>0</v>
      </c>
      <c r="I86" s="16"/>
      <c r="J86" s="16"/>
      <c r="K86" s="79">
        <f t="shared" si="17"/>
        <v>0</v>
      </c>
      <c r="L86" s="16">
        <f>ROUND(E86*F86,2)</f>
        <v>0</v>
      </c>
      <c r="M86" s="16">
        <f>ROUND(H86*E86,2)</f>
        <v>0</v>
      </c>
      <c r="N86" s="16"/>
      <c r="O86" s="16">
        <f>ROUND(J86*E86,2)</f>
        <v>0</v>
      </c>
      <c r="P86" s="80">
        <f t="shared" si="18"/>
        <v>0</v>
      </c>
    </row>
    <row r="87" spans="1:16" s="51" customFormat="1" ht="25.5" x14ac:dyDescent="0.2">
      <c r="A87" s="19"/>
      <c r="B87" s="56"/>
      <c r="C87" s="142" t="s">
        <v>273</v>
      </c>
      <c r="D87" s="77" t="s">
        <v>31</v>
      </c>
      <c r="E87" s="95">
        <f>E86</f>
        <v>47.6</v>
      </c>
      <c r="F87" s="16"/>
      <c r="G87" s="16"/>
      <c r="H87" s="16"/>
      <c r="I87" s="16"/>
      <c r="J87" s="16"/>
      <c r="K87" s="79">
        <f t="shared" si="17"/>
        <v>0</v>
      </c>
      <c r="L87" s="16"/>
      <c r="M87" s="16"/>
      <c r="N87" s="16">
        <f>ROUND(E87*I87,2)</f>
        <v>0</v>
      </c>
      <c r="O87" s="16"/>
      <c r="P87" s="80">
        <f t="shared" si="18"/>
        <v>0</v>
      </c>
    </row>
    <row r="88" spans="1:16" s="51" customFormat="1" ht="25.5" x14ac:dyDescent="0.2">
      <c r="A88" s="19">
        <v>33</v>
      </c>
      <c r="B88" s="56"/>
      <c r="C88" s="20" t="s">
        <v>229</v>
      </c>
      <c r="D88" s="77" t="s">
        <v>31</v>
      </c>
      <c r="E88" s="95">
        <v>76.8</v>
      </c>
      <c r="F88" s="16"/>
      <c r="G88" s="16"/>
      <c r="H88" s="16">
        <f>ROUND(F88*G88,2)</f>
        <v>0</v>
      </c>
      <c r="I88" s="16"/>
      <c r="J88" s="16"/>
      <c r="K88" s="79">
        <f t="shared" si="17"/>
        <v>0</v>
      </c>
      <c r="L88" s="16">
        <f>ROUND(E88*F88,2)</f>
        <v>0</v>
      </c>
      <c r="M88" s="16">
        <f>ROUND(H88*E88,2)</f>
        <v>0</v>
      </c>
      <c r="N88" s="16"/>
      <c r="O88" s="16">
        <f>ROUND(J88*E88,2)</f>
        <v>0</v>
      </c>
      <c r="P88" s="80">
        <f t="shared" si="18"/>
        <v>0</v>
      </c>
    </row>
    <row r="89" spans="1:16" s="51" customFormat="1" ht="25.5" x14ac:dyDescent="0.2">
      <c r="A89" s="19"/>
      <c r="B89" s="56"/>
      <c r="C89" s="142" t="s">
        <v>272</v>
      </c>
      <c r="D89" s="77" t="s">
        <v>31</v>
      </c>
      <c r="E89" s="95">
        <f>E88</f>
        <v>76.8</v>
      </c>
      <c r="F89" s="16"/>
      <c r="G89" s="16"/>
      <c r="H89" s="16"/>
      <c r="I89" s="16"/>
      <c r="J89" s="16"/>
      <c r="K89" s="79">
        <f t="shared" si="17"/>
        <v>0</v>
      </c>
      <c r="L89" s="16"/>
      <c r="M89" s="16"/>
      <c r="N89" s="16">
        <f>ROUND(E89*I89,2)</f>
        <v>0</v>
      </c>
      <c r="O89" s="16"/>
      <c r="P89" s="80">
        <f t="shared" si="18"/>
        <v>0</v>
      </c>
    </row>
    <row r="90" spans="1:16" s="51" customFormat="1" ht="51" x14ac:dyDescent="0.2">
      <c r="A90" s="19">
        <v>34</v>
      </c>
      <c r="B90" s="56"/>
      <c r="C90" s="20" t="s">
        <v>232</v>
      </c>
      <c r="D90" s="77" t="s">
        <v>31</v>
      </c>
      <c r="E90" s="95">
        <v>18.399999999999999</v>
      </c>
      <c r="F90" s="16"/>
      <c r="G90" s="16"/>
      <c r="H90" s="16">
        <f>ROUND(F90*G90,2)</f>
        <v>0</v>
      </c>
      <c r="I90" s="16"/>
      <c r="J90" s="16"/>
      <c r="K90" s="79">
        <f t="shared" si="17"/>
        <v>0</v>
      </c>
      <c r="L90" s="16">
        <f>ROUND(E90*F90,2)</f>
        <v>0</v>
      </c>
      <c r="M90" s="16">
        <f>ROUND(H90*E90,2)</f>
        <v>0</v>
      </c>
      <c r="N90" s="16"/>
      <c r="O90" s="16">
        <f>ROUND(J90*E90,2)</f>
        <v>0</v>
      </c>
      <c r="P90" s="80">
        <f t="shared" ref="P90:P95" si="19">M90+N90+O90</f>
        <v>0</v>
      </c>
    </row>
    <row r="91" spans="1:16" s="51" customFormat="1" ht="18" customHeight="1" x14ac:dyDescent="0.2">
      <c r="A91" s="19"/>
      <c r="B91" s="56"/>
      <c r="C91" s="142" t="s">
        <v>265</v>
      </c>
      <c r="D91" s="77" t="s">
        <v>29</v>
      </c>
      <c r="E91" s="95">
        <v>6</v>
      </c>
      <c r="F91" s="16"/>
      <c r="G91" s="16"/>
      <c r="H91" s="16"/>
      <c r="I91" s="16"/>
      <c r="J91" s="16"/>
      <c r="K91" s="79">
        <f t="shared" si="17"/>
        <v>0</v>
      </c>
      <c r="L91" s="16"/>
      <c r="M91" s="16"/>
      <c r="N91" s="16">
        <f>ROUND(E91*I91,2)</f>
        <v>0</v>
      </c>
      <c r="O91" s="16"/>
      <c r="P91" s="80">
        <f t="shared" si="19"/>
        <v>0</v>
      </c>
    </row>
    <row r="92" spans="1:16" s="51" customFormat="1" ht="25.5" x14ac:dyDescent="0.2">
      <c r="A92" s="19">
        <v>35</v>
      </c>
      <c r="B92" s="56"/>
      <c r="C92" s="20" t="s">
        <v>231</v>
      </c>
      <c r="D92" s="77" t="s">
        <v>31</v>
      </c>
      <c r="E92" s="95">
        <v>12.8</v>
      </c>
      <c r="F92" s="16"/>
      <c r="G92" s="16"/>
      <c r="H92" s="16">
        <f>ROUND(F92*G92,2)</f>
        <v>0</v>
      </c>
      <c r="I92" s="16"/>
      <c r="J92" s="16"/>
      <c r="K92" s="79">
        <f t="shared" si="17"/>
        <v>0</v>
      </c>
      <c r="L92" s="16">
        <f>ROUND(E92*F92,2)</f>
        <v>0</v>
      </c>
      <c r="M92" s="16">
        <f>ROUND(H92*E92,2)</f>
        <v>0</v>
      </c>
      <c r="N92" s="16"/>
      <c r="O92" s="16">
        <f>ROUND(J92*E92,2)</f>
        <v>0</v>
      </c>
      <c r="P92" s="80">
        <f t="shared" si="19"/>
        <v>0</v>
      </c>
    </row>
    <row r="93" spans="1:16" s="51" customFormat="1" ht="25.5" x14ac:dyDescent="0.2">
      <c r="A93" s="19"/>
      <c r="B93" s="56"/>
      <c r="C93" s="142" t="s">
        <v>271</v>
      </c>
      <c r="D93" s="77" t="s">
        <v>31</v>
      </c>
      <c r="E93" s="95">
        <f>E92</f>
        <v>12.8</v>
      </c>
      <c r="F93" s="16"/>
      <c r="G93" s="16"/>
      <c r="H93" s="16"/>
      <c r="I93" s="16"/>
      <c r="J93" s="16"/>
      <c r="K93" s="79">
        <f t="shared" si="17"/>
        <v>0</v>
      </c>
      <c r="L93" s="16"/>
      <c r="M93" s="16"/>
      <c r="N93" s="16">
        <f>ROUND(E93*I93,2)</f>
        <v>0</v>
      </c>
      <c r="O93" s="16"/>
      <c r="P93" s="80">
        <f t="shared" si="19"/>
        <v>0</v>
      </c>
    </row>
    <row r="94" spans="1:16" s="51" customFormat="1" ht="25.5" x14ac:dyDescent="0.2">
      <c r="A94" s="19">
        <v>36</v>
      </c>
      <c r="B94" s="56"/>
      <c r="C94" s="20" t="s">
        <v>233</v>
      </c>
      <c r="D94" s="77" t="s">
        <v>31</v>
      </c>
      <c r="E94" s="95">
        <v>118</v>
      </c>
      <c r="F94" s="16"/>
      <c r="G94" s="16"/>
      <c r="H94" s="16">
        <f>ROUND(F94*G94,2)</f>
        <v>0</v>
      </c>
      <c r="I94" s="16"/>
      <c r="J94" s="16"/>
      <c r="K94" s="79">
        <f t="shared" si="17"/>
        <v>0</v>
      </c>
      <c r="L94" s="16">
        <f>ROUND(E94*F94,2)</f>
        <v>0</v>
      </c>
      <c r="M94" s="16">
        <f>ROUND(H94*E94,2)</f>
        <v>0</v>
      </c>
      <c r="N94" s="16"/>
      <c r="O94" s="16">
        <f>ROUND(J94*E94,2)</f>
        <v>0</v>
      </c>
      <c r="P94" s="80">
        <f t="shared" si="19"/>
        <v>0</v>
      </c>
    </row>
    <row r="95" spans="1:16" s="51" customFormat="1" x14ac:dyDescent="0.2">
      <c r="A95" s="19"/>
      <c r="B95" s="56"/>
      <c r="C95" s="142" t="s">
        <v>793</v>
      </c>
      <c r="D95" s="77" t="s">
        <v>31</v>
      </c>
      <c r="E95" s="95">
        <f>E94</f>
        <v>118</v>
      </c>
      <c r="F95" s="16"/>
      <c r="G95" s="16"/>
      <c r="H95" s="16"/>
      <c r="I95" s="16"/>
      <c r="J95" s="16"/>
      <c r="K95" s="79">
        <f t="shared" si="17"/>
        <v>0</v>
      </c>
      <c r="L95" s="16"/>
      <c r="M95" s="16"/>
      <c r="N95" s="16">
        <f>ROUND(E95*I95,2)</f>
        <v>0</v>
      </c>
      <c r="O95" s="16"/>
      <c r="P95" s="80">
        <f t="shared" si="19"/>
        <v>0</v>
      </c>
    </row>
    <row r="96" spans="1:16" s="51" customFormat="1" ht="38.25" x14ac:dyDescent="0.2">
      <c r="A96" s="19"/>
      <c r="B96" s="20"/>
      <c r="C96" s="94" t="s">
        <v>242</v>
      </c>
      <c r="D96" s="77"/>
      <c r="E96" s="78"/>
      <c r="F96" s="16"/>
      <c r="G96" s="16"/>
      <c r="H96" s="16"/>
      <c r="I96" s="16"/>
      <c r="J96" s="16"/>
      <c r="K96" s="79"/>
      <c r="L96" s="16"/>
      <c r="M96" s="16"/>
      <c r="N96" s="16"/>
      <c r="O96" s="16"/>
      <c r="P96" s="80"/>
    </row>
    <row r="97" spans="1:16" s="51" customFormat="1" ht="25.5" x14ac:dyDescent="0.2">
      <c r="A97" s="19">
        <v>37</v>
      </c>
      <c r="B97" s="56"/>
      <c r="C97" s="20" t="s">
        <v>234</v>
      </c>
      <c r="D97" s="77" t="s">
        <v>29</v>
      </c>
      <c r="E97" s="106">
        <v>0.47</v>
      </c>
      <c r="F97" s="16"/>
      <c r="G97" s="16"/>
      <c r="H97" s="16">
        <f>ROUND(F97*G97,2)</f>
        <v>0</v>
      </c>
      <c r="I97" s="16"/>
      <c r="J97" s="16"/>
      <c r="K97" s="79">
        <f t="shared" ref="K97:K106" si="20">J97+I97+H97</f>
        <v>0</v>
      </c>
      <c r="L97" s="16">
        <f>ROUND(E97*F97,2)</f>
        <v>0</v>
      </c>
      <c r="M97" s="16">
        <f>ROUND(H97*E97,2)</f>
        <v>0</v>
      </c>
      <c r="N97" s="16"/>
      <c r="O97" s="16">
        <f>ROUND(J97*E97,2)</f>
        <v>0</v>
      </c>
      <c r="P97" s="80">
        <f t="shared" ref="P97:P106" si="21">M97+N97+O97</f>
        <v>0</v>
      </c>
    </row>
    <row r="98" spans="1:16" s="51" customFormat="1" ht="18" customHeight="1" x14ac:dyDescent="0.2">
      <c r="A98" s="19"/>
      <c r="B98" s="56"/>
      <c r="C98" s="142" t="s">
        <v>270</v>
      </c>
      <c r="D98" s="77" t="s">
        <v>34</v>
      </c>
      <c r="E98" s="95">
        <v>1</v>
      </c>
      <c r="F98" s="16"/>
      <c r="G98" s="16"/>
      <c r="H98" s="16"/>
      <c r="I98" s="16"/>
      <c r="J98" s="16"/>
      <c r="K98" s="79">
        <f t="shared" si="20"/>
        <v>0</v>
      </c>
      <c r="L98" s="16"/>
      <c r="M98" s="16"/>
      <c r="N98" s="16">
        <f>ROUND(E98*I98,2)</f>
        <v>0</v>
      </c>
      <c r="O98" s="16"/>
      <c r="P98" s="80">
        <f t="shared" si="21"/>
        <v>0</v>
      </c>
    </row>
    <row r="99" spans="1:16" s="51" customFormat="1" ht="18" customHeight="1" x14ac:dyDescent="0.2">
      <c r="A99" s="19"/>
      <c r="B99" s="56"/>
      <c r="C99" s="142" t="s">
        <v>269</v>
      </c>
      <c r="D99" s="77" t="s">
        <v>29</v>
      </c>
      <c r="E99" s="95">
        <f>E97</f>
        <v>0.5</v>
      </c>
      <c r="F99" s="16"/>
      <c r="G99" s="16"/>
      <c r="H99" s="16"/>
      <c r="I99" s="16"/>
      <c r="J99" s="16"/>
      <c r="K99" s="79">
        <f t="shared" si="20"/>
        <v>0</v>
      </c>
      <c r="L99" s="16"/>
      <c r="M99" s="16"/>
      <c r="N99" s="16">
        <f>ROUND(E99*I99,2)</f>
        <v>0</v>
      </c>
      <c r="O99" s="16"/>
      <c r="P99" s="80">
        <f t="shared" si="21"/>
        <v>0</v>
      </c>
    </row>
    <row r="100" spans="1:16" s="51" customFormat="1" x14ac:dyDescent="0.2">
      <c r="A100" s="19"/>
      <c r="B100" s="20"/>
      <c r="C100" s="142" t="s">
        <v>784</v>
      </c>
      <c r="D100" s="77" t="s">
        <v>34</v>
      </c>
      <c r="E100" s="97">
        <v>1</v>
      </c>
      <c r="F100" s="16"/>
      <c r="G100" s="16"/>
      <c r="H100" s="16"/>
      <c r="I100" s="16"/>
      <c r="J100" s="16"/>
      <c r="K100" s="79">
        <f t="shared" si="20"/>
        <v>0</v>
      </c>
      <c r="L100" s="16"/>
      <c r="M100" s="16"/>
      <c r="N100" s="16">
        <f>ROUND(E100*I100,2)</f>
        <v>0</v>
      </c>
      <c r="O100" s="16"/>
      <c r="P100" s="80">
        <f t="shared" si="21"/>
        <v>0</v>
      </c>
    </row>
    <row r="101" spans="1:16" s="51" customFormat="1" ht="25.5" x14ac:dyDescent="0.2">
      <c r="A101" s="19">
        <v>38</v>
      </c>
      <c r="B101" s="56"/>
      <c r="C101" s="20" t="s">
        <v>235</v>
      </c>
      <c r="D101" s="77" t="s">
        <v>31</v>
      </c>
      <c r="E101" s="95">
        <v>11.3</v>
      </c>
      <c r="F101" s="16"/>
      <c r="G101" s="16"/>
      <c r="H101" s="16">
        <f>ROUND(F101*G101,2)</f>
        <v>0</v>
      </c>
      <c r="I101" s="16"/>
      <c r="J101" s="16"/>
      <c r="K101" s="79">
        <f t="shared" si="20"/>
        <v>0</v>
      </c>
      <c r="L101" s="16">
        <f>ROUND(E101*F101,2)</f>
        <v>0</v>
      </c>
      <c r="M101" s="16">
        <f>ROUND(H101*E101,2)</f>
        <v>0</v>
      </c>
      <c r="N101" s="16"/>
      <c r="O101" s="16">
        <f>ROUND(J101*E101,2)</f>
        <v>0</v>
      </c>
      <c r="P101" s="80">
        <f t="shared" si="21"/>
        <v>0</v>
      </c>
    </row>
    <row r="102" spans="1:16" s="51" customFormat="1" ht="25.5" x14ac:dyDescent="0.2">
      <c r="A102" s="19"/>
      <c r="B102" s="56"/>
      <c r="C102" s="142" t="s">
        <v>268</v>
      </c>
      <c r="D102" s="77" t="s">
        <v>31</v>
      </c>
      <c r="E102" s="95">
        <f>E101</f>
        <v>11.3</v>
      </c>
      <c r="F102" s="16"/>
      <c r="G102" s="16"/>
      <c r="H102" s="16"/>
      <c r="I102" s="16"/>
      <c r="J102" s="16"/>
      <c r="K102" s="79">
        <f t="shared" si="20"/>
        <v>0</v>
      </c>
      <c r="L102" s="16"/>
      <c r="M102" s="16"/>
      <c r="N102" s="16">
        <f>ROUND(E102*I102,2)</f>
        <v>0</v>
      </c>
      <c r="O102" s="16"/>
      <c r="P102" s="80">
        <f t="shared" si="21"/>
        <v>0</v>
      </c>
    </row>
    <row r="103" spans="1:16" s="51" customFormat="1" ht="38.25" x14ac:dyDescent="0.2">
      <c r="A103" s="19">
        <v>39</v>
      </c>
      <c r="B103" s="56"/>
      <c r="C103" s="20" t="s">
        <v>236</v>
      </c>
      <c r="D103" s="77" t="s">
        <v>31</v>
      </c>
      <c r="E103" s="95">
        <v>12.5</v>
      </c>
      <c r="F103" s="16"/>
      <c r="G103" s="16"/>
      <c r="H103" s="16">
        <f>ROUND(F103*G103,2)</f>
        <v>0</v>
      </c>
      <c r="I103" s="16"/>
      <c r="J103" s="16"/>
      <c r="K103" s="79">
        <f t="shared" si="20"/>
        <v>0</v>
      </c>
      <c r="L103" s="16">
        <f>ROUND(E103*F103,2)</f>
        <v>0</v>
      </c>
      <c r="M103" s="16">
        <f>ROUND(H103*E103,2)</f>
        <v>0</v>
      </c>
      <c r="N103" s="16"/>
      <c r="O103" s="16">
        <f>ROUND(J103*E103,2)</f>
        <v>0</v>
      </c>
      <c r="P103" s="80">
        <f t="shared" si="21"/>
        <v>0</v>
      </c>
    </row>
    <row r="104" spans="1:16" s="51" customFormat="1" ht="38.25" x14ac:dyDescent="0.2">
      <c r="A104" s="19"/>
      <c r="B104" s="56"/>
      <c r="C104" s="142" t="s">
        <v>267</v>
      </c>
      <c r="D104" s="77" t="s">
        <v>31</v>
      </c>
      <c r="E104" s="95">
        <f>E103</f>
        <v>12.5</v>
      </c>
      <c r="F104" s="16"/>
      <c r="G104" s="16"/>
      <c r="H104" s="16"/>
      <c r="I104" s="16"/>
      <c r="J104" s="16"/>
      <c r="K104" s="79">
        <f t="shared" si="20"/>
        <v>0</v>
      </c>
      <c r="L104" s="16"/>
      <c r="M104" s="16"/>
      <c r="N104" s="16">
        <f>ROUND(E104*I104,2)</f>
        <v>0</v>
      </c>
      <c r="O104" s="16"/>
      <c r="P104" s="80">
        <f t="shared" si="21"/>
        <v>0</v>
      </c>
    </row>
    <row r="105" spans="1:16" s="51" customFormat="1" ht="38.25" x14ac:dyDescent="0.2">
      <c r="A105" s="19"/>
      <c r="B105" s="56"/>
      <c r="C105" s="142" t="s">
        <v>266</v>
      </c>
      <c r="D105" s="77" t="s">
        <v>31</v>
      </c>
      <c r="E105" s="95">
        <f>E104</f>
        <v>12.5</v>
      </c>
      <c r="F105" s="16"/>
      <c r="G105" s="16"/>
      <c r="H105" s="16"/>
      <c r="I105" s="16"/>
      <c r="J105" s="16"/>
      <c r="K105" s="79">
        <f t="shared" si="20"/>
        <v>0</v>
      </c>
      <c r="L105" s="16"/>
      <c r="M105" s="16"/>
      <c r="N105" s="16">
        <f>ROUND(E105*I105,2)</f>
        <v>0</v>
      </c>
      <c r="O105" s="16"/>
      <c r="P105" s="80">
        <f t="shared" si="21"/>
        <v>0</v>
      </c>
    </row>
    <row r="106" spans="1:16" s="51" customFormat="1" ht="18" customHeight="1" x14ac:dyDescent="0.2">
      <c r="A106" s="19"/>
      <c r="B106" s="20"/>
      <c r="C106" s="142" t="s">
        <v>52</v>
      </c>
      <c r="D106" s="77" t="s">
        <v>34</v>
      </c>
      <c r="E106" s="97">
        <v>1</v>
      </c>
      <c r="F106" s="16"/>
      <c r="G106" s="16"/>
      <c r="H106" s="16"/>
      <c r="I106" s="16"/>
      <c r="J106" s="16"/>
      <c r="K106" s="79">
        <f t="shared" si="20"/>
        <v>0</v>
      </c>
      <c r="L106" s="16"/>
      <c r="M106" s="16"/>
      <c r="N106" s="16">
        <f>ROUND(E106*I106,2)</f>
        <v>0</v>
      </c>
      <c r="O106" s="16"/>
      <c r="P106" s="80">
        <f t="shared" si="21"/>
        <v>0</v>
      </c>
    </row>
    <row r="107" spans="1:16" s="51" customFormat="1" ht="18" customHeight="1" x14ac:dyDescent="0.2">
      <c r="A107" s="19"/>
      <c r="B107" s="20"/>
      <c r="C107" s="94" t="s">
        <v>237</v>
      </c>
      <c r="D107" s="77"/>
      <c r="E107" s="78"/>
      <c r="F107" s="16"/>
      <c r="G107" s="16"/>
      <c r="H107" s="16"/>
      <c r="I107" s="16"/>
      <c r="J107" s="16"/>
      <c r="K107" s="79"/>
      <c r="L107" s="16"/>
      <c r="M107" s="16"/>
      <c r="N107" s="16"/>
      <c r="O107" s="16"/>
      <c r="P107" s="80"/>
    </row>
    <row r="108" spans="1:16" s="51" customFormat="1" ht="25.5" x14ac:dyDescent="0.2">
      <c r="A108" s="19">
        <v>40</v>
      </c>
      <c r="B108" s="56"/>
      <c r="C108" s="20" t="s">
        <v>238</v>
      </c>
      <c r="D108" s="77" t="s">
        <v>31</v>
      </c>
      <c r="E108" s="95">
        <v>81.2</v>
      </c>
      <c r="F108" s="16"/>
      <c r="G108" s="16"/>
      <c r="H108" s="16">
        <f>ROUND(F108*G108,2)</f>
        <v>0</v>
      </c>
      <c r="I108" s="16"/>
      <c r="J108" s="16"/>
      <c r="K108" s="79">
        <f t="shared" ref="K108:K118" si="22">J108+I108+H108</f>
        <v>0</v>
      </c>
      <c r="L108" s="16">
        <f>ROUND(E108*F108,2)</f>
        <v>0</v>
      </c>
      <c r="M108" s="16">
        <f>ROUND(H108*E108,2)</f>
        <v>0</v>
      </c>
      <c r="N108" s="16"/>
      <c r="O108" s="16">
        <f>ROUND(J108*E108,2)</f>
        <v>0</v>
      </c>
      <c r="P108" s="80">
        <f t="shared" ref="P108:P118" si="23">M108+N108+O108</f>
        <v>0</v>
      </c>
    </row>
    <row r="109" spans="1:16" s="51" customFormat="1" ht="40.5" x14ac:dyDescent="0.2">
      <c r="A109" s="19"/>
      <c r="B109" s="56"/>
      <c r="C109" s="142" t="s">
        <v>749</v>
      </c>
      <c r="D109" s="77" t="s">
        <v>31</v>
      </c>
      <c r="E109" s="95">
        <f>E108</f>
        <v>81.2</v>
      </c>
      <c r="F109" s="16"/>
      <c r="G109" s="16"/>
      <c r="H109" s="16"/>
      <c r="I109" s="16"/>
      <c r="J109" s="16"/>
      <c r="K109" s="79">
        <f t="shared" si="22"/>
        <v>0</v>
      </c>
      <c r="L109" s="16"/>
      <c r="M109" s="16"/>
      <c r="N109" s="16">
        <f>ROUND(E109*I109,2)</f>
        <v>0</v>
      </c>
      <c r="O109" s="16"/>
      <c r="P109" s="80">
        <f t="shared" si="23"/>
        <v>0</v>
      </c>
    </row>
    <row r="110" spans="1:16" s="51" customFormat="1" ht="25.5" x14ac:dyDescent="0.2">
      <c r="A110" s="19"/>
      <c r="B110" s="56"/>
      <c r="C110" s="142" t="s">
        <v>264</v>
      </c>
      <c r="D110" s="77" t="s">
        <v>34</v>
      </c>
      <c r="E110" s="95">
        <v>1</v>
      </c>
      <c r="F110" s="16"/>
      <c r="G110" s="16"/>
      <c r="H110" s="16"/>
      <c r="I110" s="16"/>
      <c r="J110" s="16"/>
      <c r="K110" s="79">
        <f t="shared" si="22"/>
        <v>0</v>
      </c>
      <c r="L110" s="16"/>
      <c r="M110" s="16"/>
      <c r="N110" s="16">
        <f>ROUND(E110*I110,2)</f>
        <v>0</v>
      </c>
      <c r="O110" s="16"/>
      <c r="P110" s="80">
        <f t="shared" si="23"/>
        <v>0</v>
      </c>
    </row>
    <row r="111" spans="1:16" s="51" customFormat="1" ht="51" x14ac:dyDescent="0.2">
      <c r="A111" s="19">
        <v>41</v>
      </c>
      <c r="B111" s="56"/>
      <c r="C111" s="20" t="s">
        <v>239</v>
      </c>
      <c r="D111" s="77" t="s">
        <v>31</v>
      </c>
      <c r="E111" s="95">
        <v>74.2</v>
      </c>
      <c r="F111" s="16"/>
      <c r="G111" s="16"/>
      <c r="H111" s="16">
        <f>ROUND(F111*G111,2)</f>
        <v>0</v>
      </c>
      <c r="I111" s="16"/>
      <c r="J111" s="16"/>
      <c r="K111" s="79">
        <f t="shared" si="22"/>
        <v>0</v>
      </c>
      <c r="L111" s="16">
        <f>ROUND(E111*F111,2)</f>
        <v>0</v>
      </c>
      <c r="M111" s="16">
        <f>ROUND(H111*E111,2)</f>
        <v>0</v>
      </c>
      <c r="N111" s="16"/>
      <c r="O111" s="16">
        <f>ROUND(J111*E111,2)</f>
        <v>0</v>
      </c>
      <c r="P111" s="80">
        <f t="shared" si="23"/>
        <v>0</v>
      </c>
    </row>
    <row r="112" spans="1:16" s="51" customFormat="1" x14ac:dyDescent="0.2">
      <c r="A112" s="19"/>
      <c r="B112" s="56"/>
      <c r="C112" s="142" t="s">
        <v>265</v>
      </c>
      <c r="D112" s="77" t="s">
        <v>29</v>
      </c>
      <c r="E112" s="95">
        <v>24</v>
      </c>
      <c r="F112" s="16"/>
      <c r="G112" s="16"/>
      <c r="H112" s="16"/>
      <c r="I112" s="16"/>
      <c r="J112" s="16"/>
      <c r="K112" s="79">
        <f t="shared" si="22"/>
        <v>0</v>
      </c>
      <c r="L112" s="16"/>
      <c r="M112" s="16"/>
      <c r="N112" s="16">
        <f>ROUND(E112*I112,2)</f>
        <v>0</v>
      </c>
      <c r="O112" s="16"/>
      <c r="P112" s="80">
        <f t="shared" si="23"/>
        <v>0</v>
      </c>
    </row>
    <row r="113" spans="1:16" s="51" customFormat="1" ht="18" customHeight="1" x14ac:dyDescent="0.2">
      <c r="A113" s="19">
        <v>42</v>
      </c>
      <c r="B113" s="56"/>
      <c r="C113" s="20" t="s">
        <v>240</v>
      </c>
      <c r="D113" s="77" t="s">
        <v>31</v>
      </c>
      <c r="E113" s="95">
        <v>140.80000000000001</v>
      </c>
      <c r="F113" s="16"/>
      <c r="G113" s="16"/>
      <c r="H113" s="16">
        <f>ROUND(F113*G113,2)</f>
        <v>0</v>
      </c>
      <c r="I113" s="16"/>
      <c r="J113" s="16"/>
      <c r="K113" s="79">
        <f t="shared" si="22"/>
        <v>0</v>
      </c>
      <c r="L113" s="16">
        <f>ROUND(E113*F113,2)</f>
        <v>0</v>
      </c>
      <c r="M113" s="16">
        <f>ROUND(H113*E113,2)</f>
        <v>0</v>
      </c>
      <c r="N113" s="16"/>
      <c r="O113" s="16">
        <f>ROUND(J113*E113,2)</f>
        <v>0</v>
      </c>
      <c r="P113" s="80">
        <f t="shared" si="23"/>
        <v>0</v>
      </c>
    </row>
    <row r="114" spans="1:16" s="51" customFormat="1" ht="25.5" x14ac:dyDescent="0.2">
      <c r="A114" s="19"/>
      <c r="B114" s="56"/>
      <c r="C114" s="142" t="s">
        <v>263</v>
      </c>
      <c r="D114" s="77" t="s">
        <v>31</v>
      </c>
      <c r="E114" s="95">
        <f>E113</f>
        <v>140.80000000000001</v>
      </c>
      <c r="F114" s="16"/>
      <c r="G114" s="16"/>
      <c r="H114" s="16"/>
      <c r="I114" s="16"/>
      <c r="J114" s="16"/>
      <c r="K114" s="79">
        <f t="shared" si="22"/>
        <v>0</v>
      </c>
      <c r="L114" s="16"/>
      <c r="M114" s="16"/>
      <c r="N114" s="16">
        <f>ROUND(E114*I114,2)</f>
        <v>0</v>
      </c>
      <c r="O114" s="16"/>
      <c r="P114" s="80">
        <f t="shared" si="23"/>
        <v>0</v>
      </c>
    </row>
    <row r="115" spans="1:16" s="51" customFormat="1" ht="25.5" x14ac:dyDescent="0.2">
      <c r="A115" s="19"/>
      <c r="B115" s="56"/>
      <c r="C115" s="142" t="s">
        <v>264</v>
      </c>
      <c r="D115" s="77" t="s">
        <v>34</v>
      </c>
      <c r="E115" s="95">
        <v>1</v>
      </c>
      <c r="F115" s="16"/>
      <c r="G115" s="16"/>
      <c r="H115" s="16"/>
      <c r="I115" s="16"/>
      <c r="J115" s="16"/>
      <c r="K115" s="79">
        <f t="shared" si="22"/>
        <v>0</v>
      </c>
      <c r="L115" s="16"/>
      <c r="M115" s="16"/>
      <c r="N115" s="16">
        <f>ROUND(E115*I115,2)</f>
        <v>0</v>
      </c>
      <c r="O115" s="16"/>
      <c r="P115" s="80">
        <f t="shared" si="23"/>
        <v>0</v>
      </c>
    </row>
    <row r="116" spans="1:16" s="51" customFormat="1" ht="38.25" x14ac:dyDescent="0.2">
      <c r="A116" s="19">
        <v>43</v>
      </c>
      <c r="B116" s="56"/>
      <c r="C116" s="20" t="s">
        <v>783</v>
      </c>
      <c r="D116" s="77" t="s">
        <v>31</v>
      </c>
      <c r="E116" s="95">
        <v>140.80000000000001</v>
      </c>
      <c r="F116" s="16"/>
      <c r="G116" s="16"/>
      <c r="H116" s="16">
        <f>ROUND(F116*G116,2)</f>
        <v>0</v>
      </c>
      <c r="I116" s="16"/>
      <c r="J116" s="16"/>
      <c r="K116" s="79">
        <f t="shared" si="22"/>
        <v>0</v>
      </c>
      <c r="L116" s="16">
        <f>ROUND(E116*F116,2)</f>
        <v>0</v>
      </c>
      <c r="M116" s="16">
        <f>ROUND(H116*E116,2)</f>
        <v>0</v>
      </c>
      <c r="N116" s="16"/>
      <c r="O116" s="16">
        <f>ROUND(J116*E116,2)</f>
        <v>0</v>
      </c>
      <c r="P116" s="80">
        <f t="shared" si="23"/>
        <v>0</v>
      </c>
    </row>
    <row r="117" spans="1:16" s="51" customFormat="1" ht="25.5" x14ac:dyDescent="0.2">
      <c r="A117" s="19">
        <v>44</v>
      </c>
      <c r="B117" s="56"/>
      <c r="C117" s="20" t="s">
        <v>241</v>
      </c>
      <c r="D117" s="77" t="s">
        <v>31</v>
      </c>
      <c r="E117" s="95">
        <v>66.599999999999994</v>
      </c>
      <c r="F117" s="16"/>
      <c r="G117" s="16"/>
      <c r="H117" s="16">
        <f>ROUND(F117*G117,2)</f>
        <v>0</v>
      </c>
      <c r="I117" s="16"/>
      <c r="J117" s="16"/>
      <c r="K117" s="79">
        <f t="shared" si="22"/>
        <v>0</v>
      </c>
      <c r="L117" s="16">
        <f>ROUND(E117*F117,2)</f>
        <v>0</v>
      </c>
      <c r="M117" s="16">
        <f>ROUND(H117*E117,2)</f>
        <v>0</v>
      </c>
      <c r="N117" s="16"/>
      <c r="O117" s="16">
        <f>ROUND(J117*E117,2)</f>
        <v>0</v>
      </c>
      <c r="P117" s="80">
        <f t="shared" si="23"/>
        <v>0</v>
      </c>
    </row>
    <row r="118" spans="1:16" s="51" customFormat="1" ht="25.5" x14ac:dyDescent="0.2">
      <c r="A118" s="19"/>
      <c r="B118" s="56"/>
      <c r="C118" s="142" t="s">
        <v>262</v>
      </c>
      <c r="D118" s="77" t="s">
        <v>31</v>
      </c>
      <c r="E118" s="95">
        <f>E117</f>
        <v>66.599999999999994</v>
      </c>
      <c r="F118" s="16"/>
      <c r="G118" s="16"/>
      <c r="H118" s="16"/>
      <c r="I118" s="16"/>
      <c r="J118" s="16"/>
      <c r="K118" s="79">
        <f t="shared" si="22"/>
        <v>0</v>
      </c>
      <c r="L118" s="16"/>
      <c r="M118" s="16"/>
      <c r="N118" s="16">
        <f>ROUND(E118*I118,2)</f>
        <v>0</v>
      </c>
      <c r="O118" s="16"/>
      <c r="P118" s="80">
        <f t="shared" si="23"/>
        <v>0</v>
      </c>
    </row>
    <row r="119" spans="1:16" s="51" customFormat="1" ht="18" customHeight="1" x14ac:dyDescent="0.2">
      <c r="A119" s="19"/>
      <c r="B119" s="20"/>
      <c r="C119" s="94" t="s">
        <v>762</v>
      </c>
      <c r="D119" s="77"/>
      <c r="E119" s="78"/>
      <c r="F119" s="16"/>
      <c r="G119" s="16"/>
      <c r="H119" s="16"/>
      <c r="I119" s="16"/>
      <c r="J119" s="16"/>
      <c r="K119" s="79"/>
      <c r="L119" s="16"/>
      <c r="M119" s="16"/>
      <c r="N119" s="16"/>
      <c r="O119" s="16"/>
      <c r="P119" s="80"/>
    </row>
    <row r="120" spans="1:16" s="51" customFormat="1" ht="25.5" x14ac:dyDescent="0.2">
      <c r="A120" s="19">
        <v>45</v>
      </c>
      <c r="B120" s="56"/>
      <c r="C120" s="20" t="s">
        <v>759</v>
      </c>
      <c r="D120" s="77" t="s">
        <v>31</v>
      </c>
      <c r="E120" s="95">
        <v>41.6</v>
      </c>
      <c r="F120" s="16"/>
      <c r="G120" s="16"/>
      <c r="H120" s="16">
        <f>ROUND(F120*G120,2)</f>
        <v>0</v>
      </c>
      <c r="I120" s="16"/>
      <c r="J120" s="16"/>
      <c r="K120" s="79">
        <f>J120+I120+H120</f>
        <v>0</v>
      </c>
      <c r="L120" s="16">
        <f>ROUND(E120*F120,2)</f>
        <v>0</v>
      </c>
      <c r="M120" s="16">
        <f>ROUND(H120*E120,2)</f>
        <v>0</v>
      </c>
      <c r="N120" s="16"/>
      <c r="O120" s="16">
        <f>ROUND(J120*E120,2)</f>
        <v>0</v>
      </c>
      <c r="P120" s="80">
        <f>M120+N120+O120</f>
        <v>0</v>
      </c>
    </row>
    <row r="121" spans="1:16" s="51" customFormat="1" ht="25.5" x14ac:dyDescent="0.2">
      <c r="A121" s="19"/>
      <c r="B121" s="56"/>
      <c r="C121" s="142" t="s">
        <v>272</v>
      </c>
      <c r="D121" s="77" t="s">
        <v>31</v>
      </c>
      <c r="E121" s="95">
        <f>E120</f>
        <v>41.6</v>
      </c>
      <c r="F121" s="16"/>
      <c r="G121" s="16"/>
      <c r="H121" s="16"/>
      <c r="I121" s="16"/>
      <c r="J121" s="16"/>
      <c r="K121" s="79">
        <f>J121+I121+H121</f>
        <v>0</v>
      </c>
      <c r="L121" s="16"/>
      <c r="M121" s="16"/>
      <c r="N121" s="16">
        <f>ROUND(E121*I121,2)</f>
        <v>0</v>
      </c>
      <c r="O121" s="16"/>
      <c r="P121" s="80">
        <f>M121+N121+O121</f>
        <v>0</v>
      </c>
    </row>
    <row r="122" spans="1:16" s="51" customFormat="1" ht="25.5" x14ac:dyDescent="0.2">
      <c r="A122" s="19">
        <v>46</v>
      </c>
      <c r="B122" s="56"/>
      <c r="C122" s="20" t="s">
        <v>760</v>
      </c>
      <c r="D122" s="77" t="s">
        <v>31</v>
      </c>
      <c r="E122" s="95">
        <v>25.8</v>
      </c>
      <c r="F122" s="16"/>
      <c r="G122" s="16"/>
      <c r="H122" s="16">
        <f>ROUND(F122*G122,2)</f>
        <v>0</v>
      </c>
      <c r="I122" s="16"/>
      <c r="J122" s="16"/>
      <c r="K122" s="79">
        <f>J122+I122+H122</f>
        <v>0</v>
      </c>
      <c r="L122" s="16">
        <f>ROUND(E122*F122,2)</f>
        <v>0</v>
      </c>
      <c r="M122" s="16">
        <f>ROUND(H122*E122,2)</f>
        <v>0</v>
      </c>
      <c r="N122" s="16"/>
      <c r="O122" s="16">
        <f>ROUND(J122*E122,2)</f>
        <v>0</v>
      </c>
      <c r="P122" s="80">
        <f>M122+N122+O122</f>
        <v>0</v>
      </c>
    </row>
    <row r="123" spans="1:16" s="51" customFormat="1" ht="25.5" x14ac:dyDescent="0.2">
      <c r="A123" s="19"/>
      <c r="B123" s="56"/>
      <c r="C123" s="142" t="s">
        <v>761</v>
      </c>
      <c r="D123" s="77" t="s">
        <v>31</v>
      </c>
      <c r="E123" s="95">
        <f>E122</f>
        <v>25.8</v>
      </c>
      <c r="F123" s="16"/>
      <c r="G123" s="16"/>
      <c r="H123" s="16"/>
      <c r="I123" s="16"/>
      <c r="J123" s="16"/>
      <c r="K123" s="79">
        <f>J123+I123+H123</f>
        <v>0</v>
      </c>
      <c r="L123" s="16"/>
      <c r="M123" s="16"/>
      <c r="N123" s="16">
        <f>ROUND(E123*I123,2)</f>
        <v>0</v>
      </c>
      <c r="O123" s="16"/>
      <c r="P123" s="80">
        <f>M123+N123+O123</f>
        <v>0</v>
      </c>
    </row>
    <row r="124" spans="1:16" s="51" customFormat="1" ht="25.5" x14ac:dyDescent="0.2">
      <c r="A124" s="19">
        <v>47</v>
      </c>
      <c r="B124" s="56"/>
      <c r="C124" s="20" t="s">
        <v>758</v>
      </c>
      <c r="D124" s="77" t="s">
        <v>31</v>
      </c>
      <c r="E124" s="95">
        <v>74.400000000000006</v>
      </c>
      <c r="F124" s="16"/>
      <c r="G124" s="16"/>
      <c r="H124" s="16">
        <f>ROUND(F124*G124,2)</f>
        <v>0</v>
      </c>
      <c r="I124" s="16"/>
      <c r="J124" s="16"/>
      <c r="K124" s="79">
        <f t="shared" ref="K124:K129" si="24">J124+I124+H124</f>
        <v>0</v>
      </c>
      <c r="L124" s="16">
        <f>ROUND(E124*F124,2)</f>
        <v>0</v>
      </c>
      <c r="M124" s="16">
        <f>ROUND(H124*E124,2)</f>
        <v>0</v>
      </c>
      <c r="N124" s="16"/>
      <c r="O124" s="16">
        <f>ROUND(J124*E124,2)</f>
        <v>0</v>
      </c>
      <c r="P124" s="80">
        <f t="shared" ref="P124:P129" si="25">M124+N124+O124</f>
        <v>0</v>
      </c>
    </row>
    <row r="125" spans="1:16" s="51" customFormat="1" ht="40.5" x14ac:dyDescent="0.2">
      <c r="A125" s="19"/>
      <c r="B125" s="56"/>
      <c r="C125" s="142" t="s">
        <v>749</v>
      </c>
      <c r="D125" s="77" t="s">
        <v>31</v>
      </c>
      <c r="E125" s="95">
        <f>E124</f>
        <v>74.400000000000006</v>
      </c>
      <c r="F125" s="16"/>
      <c r="G125" s="16"/>
      <c r="H125" s="16"/>
      <c r="I125" s="16"/>
      <c r="J125" s="16"/>
      <c r="K125" s="79">
        <f t="shared" si="24"/>
        <v>0</v>
      </c>
      <c r="L125" s="16"/>
      <c r="M125" s="16"/>
      <c r="N125" s="16">
        <f>ROUND(E125*I125,2)</f>
        <v>0</v>
      </c>
      <c r="O125" s="16"/>
      <c r="P125" s="80">
        <f t="shared" si="25"/>
        <v>0</v>
      </c>
    </row>
    <row r="126" spans="1:16" s="51" customFormat="1" ht="25.5" x14ac:dyDescent="0.2">
      <c r="A126" s="19"/>
      <c r="B126" s="56"/>
      <c r="C126" s="142" t="s">
        <v>264</v>
      </c>
      <c r="D126" s="77" t="s">
        <v>34</v>
      </c>
      <c r="E126" s="95">
        <v>1</v>
      </c>
      <c r="F126" s="16"/>
      <c r="G126" s="16"/>
      <c r="H126" s="16"/>
      <c r="I126" s="16"/>
      <c r="J126" s="16"/>
      <c r="K126" s="79">
        <f t="shared" si="24"/>
        <v>0</v>
      </c>
      <c r="L126" s="16"/>
      <c r="M126" s="16"/>
      <c r="N126" s="16">
        <f>ROUND(E126*I126,2)</f>
        <v>0</v>
      </c>
      <c r="O126" s="16"/>
      <c r="P126" s="80">
        <f t="shared" si="25"/>
        <v>0</v>
      </c>
    </row>
    <row r="127" spans="1:16" s="51" customFormat="1" ht="38.25" x14ac:dyDescent="0.2">
      <c r="A127" s="19"/>
      <c r="B127" s="56"/>
      <c r="C127" s="142" t="s">
        <v>225</v>
      </c>
      <c r="D127" s="77" t="s">
        <v>104</v>
      </c>
      <c r="E127" s="97">
        <v>1</v>
      </c>
      <c r="F127" s="16"/>
      <c r="G127" s="16"/>
      <c r="H127" s="16"/>
      <c r="I127" s="16"/>
      <c r="J127" s="16"/>
      <c r="K127" s="79">
        <f t="shared" si="24"/>
        <v>0</v>
      </c>
      <c r="L127" s="16"/>
      <c r="M127" s="16"/>
      <c r="N127" s="16">
        <f>ROUND(E127*I127,2)</f>
        <v>0</v>
      </c>
      <c r="O127" s="16"/>
      <c r="P127" s="80">
        <f t="shared" si="25"/>
        <v>0</v>
      </c>
    </row>
    <row r="128" spans="1:16" s="51" customFormat="1" ht="51" x14ac:dyDescent="0.2">
      <c r="A128" s="19"/>
      <c r="B128" s="56"/>
      <c r="C128" s="142" t="s">
        <v>226</v>
      </c>
      <c r="D128" s="77" t="s">
        <v>104</v>
      </c>
      <c r="E128" s="97">
        <v>2</v>
      </c>
      <c r="F128" s="16"/>
      <c r="G128" s="16"/>
      <c r="H128" s="16"/>
      <c r="I128" s="16"/>
      <c r="J128" s="16"/>
      <c r="K128" s="79">
        <f t="shared" si="24"/>
        <v>0</v>
      </c>
      <c r="L128" s="16"/>
      <c r="M128" s="16"/>
      <c r="N128" s="16">
        <f>ROUND(E128*I128,2)</f>
        <v>0</v>
      </c>
      <c r="O128" s="16"/>
      <c r="P128" s="80">
        <f t="shared" si="25"/>
        <v>0</v>
      </c>
    </row>
    <row r="129" spans="1:16" s="51" customFormat="1" ht="25.5" x14ac:dyDescent="0.2">
      <c r="A129" s="19">
        <v>48</v>
      </c>
      <c r="B129" s="56"/>
      <c r="C129" s="20" t="s">
        <v>782</v>
      </c>
      <c r="D129" s="77" t="s">
        <v>31</v>
      </c>
      <c r="E129" s="95">
        <v>62.4</v>
      </c>
      <c r="F129" s="16"/>
      <c r="G129" s="16"/>
      <c r="H129" s="16">
        <f>ROUND(F129*G129,2)</f>
        <v>0</v>
      </c>
      <c r="I129" s="16"/>
      <c r="J129" s="16"/>
      <c r="K129" s="79">
        <f t="shared" si="24"/>
        <v>0</v>
      </c>
      <c r="L129" s="16">
        <f>ROUND(E129*F129,2)</f>
        <v>0</v>
      </c>
      <c r="M129" s="16">
        <f>ROUND(H129*E129,2)</f>
        <v>0</v>
      </c>
      <c r="N129" s="16"/>
      <c r="O129" s="16">
        <f>ROUND(J129*E129,2)</f>
        <v>0</v>
      </c>
      <c r="P129" s="80">
        <f t="shared" si="25"/>
        <v>0</v>
      </c>
    </row>
    <row r="130" spans="1:16" s="51" customFormat="1" ht="18" customHeight="1" x14ac:dyDescent="0.2">
      <c r="A130" s="19"/>
      <c r="B130" s="20"/>
      <c r="C130" s="94" t="s">
        <v>243</v>
      </c>
      <c r="D130" s="77"/>
      <c r="E130" s="78"/>
      <c r="F130" s="16"/>
      <c r="G130" s="16"/>
      <c r="H130" s="16"/>
      <c r="I130" s="16"/>
      <c r="J130" s="16"/>
      <c r="K130" s="79"/>
      <c r="L130" s="16"/>
      <c r="M130" s="16"/>
      <c r="N130" s="16"/>
      <c r="O130" s="16"/>
      <c r="P130" s="80"/>
    </row>
    <row r="131" spans="1:16" s="51" customFormat="1" ht="25.5" x14ac:dyDescent="0.2">
      <c r="A131" s="19">
        <v>49</v>
      </c>
      <c r="B131" s="56"/>
      <c r="C131" s="20" t="s">
        <v>781</v>
      </c>
      <c r="D131" s="77" t="s">
        <v>31</v>
      </c>
      <c r="E131" s="106">
        <v>13.76</v>
      </c>
      <c r="F131" s="16"/>
      <c r="G131" s="16"/>
      <c r="H131" s="16">
        <f>ROUND(F131*G131,2)</f>
        <v>0</v>
      </c>
      <c r="I131" s="16"/>
      <c r="J131" s="16"/>
      <c r="K131" s="79">
        <f t="shared" ref="K131:K139" si="26">J131+I131+H131</f>
        <v>0</v>
      </c>
      <c r="L131" s="16">
        <f>ROUND(E131*F131,2)</f>
        <v>0</v>
      </c>
      <c r="M131" s="16">
        <f>ROUND(H131*E131,2)</f>
        <v>0</v>
      </c>
      <c r="N131" s="16"/>
      <c r="O131" s="16">
        <f>ROUND(J131*E131,2)</f>
        <v>0</v>
      </c>
      <c r="P131" s="80">
        <f t="shared" ref="P131:P139" si="27">M131+N131+O131</f>
        <v>0</v>
      </c>
    </row>
    <row r="132" spans="1:16" s="51" customFormat="1" ht="18" customHeight="1" x14ac:dyDescent="0.2">
      <c r="A132" s="19"/>
      <c r="B132" s="56"/>
      <c r="C132" s="142" t="s">
        <v>254</v>
      </c>
      <c r="D132" s="77" t="s">
        <v>34</v>
      </c>
      <c r="E132" s="95">
        <v>1</v>
      </c>
      <c r="F132" s="16"/>
      <c r="G132" s="16"/>
      <c r="H132" s="16"/>
      <c r="I132" s="16"/>
      <c r="J132" s="16"/>
      <c r="K132" s="79">
        <f t="shared" si="26"/>
        <v>0</v>
      </c>
      <c r="L132" s="16"/>
      <c r="M132" s="16"/>
      <c r="N132" s="16">
        <f>ROUND(E132*I132,2)</f>
        <v>0</v>
      </c>
      <c r="O132" s="16"/>
      <c r="P132" s="80">
        <f t="shared" si="27"/>
        <v>0</v>
      </c>
    </row>
    <row r="133" spans="1:16" s="51" customFormat="1" ht="38.25" x14ac:dyDescent="0.2">
      <c r="A133" s="19">
        <v>50</v>
      </c>
      <c r="B133" s="56"/>
      <c r="C133" s="20" t="s">
        <v>716</v>
      </c>
      <c r="D133" s="77" t="s">
        <v>31</v>
      </c>
      <c r="E133" s="95">
        <v>8.6999999999999993</v>
      </c>
      <c r="F133" s="16"/>
      <c r="G133" s="16"/>
      <c r="H133" s="16">
        <f>ROUND(F133*G133,2)</f>
        <v>0</v>
      </c>
      <c r="I133" s="16"/>
      <c r="J133" s="16"/>
      <c r="K133" s="79">
        <f t="shared" si="26"/>
        <v>0</v>
      </c>
      <c r="L133" s="16">
        <f>ROUND(E133*F133,2)</f>
        <v>0</v>
      </c>
      <c r="M133" s="16">
        <f>ROUND(H133*E133,2)</f>
        <v>0</v>
      </c>
      <c r="N133" s="16"/>
      <c r="O133" s="16">
        <f>ROUND(J133*E133,2)</f>
        <v>0</v>
      </c>
      <c r="P133" s="80">
        <f t="shared" si="27"/>
        <v>0</v>
      </c>
    </row>
    <row r="134" spans="1:16" s="51" customFormat="1" ht="25.5" x14ac:dyDescent="0.2">
      <c r="A134" s="19"/>
      <c r="B134" s="56"/>
      <c r="C134" s="142" t="s">
        <v>262</v>
      </c>
      <c r="D134" s="77" t="s">
        <v>31</v>
      </c>
      <c r="E134" s="95">
        <f>E133</f>
        <v>8.6999999999999993</v>
      </c>
      <c r="F134" s="16"/>
      <c r="G134" s="16"/>
      <c r="H134" s="16"/>
      <c r="I134" s="16"/>
      <c r="J134" s="16"/>
      <c r="K134" s="79">
        <f t="shared" si="26"/>
        <v>0</v>
      </c>
      <c r="L134" s="16"/>
      <c r="M134" s="16"/>
      <c r="N134" s="16">
        <f>ROUND(E134*I134,2)</f>
        <v>0</v>
      </c>
      <c r="O134" s="16"/>
      <c r="P134" s="80">
        <f t="shared" si="27"/>
        <v>0</v>
      </c>
    </row>
    <row r="135" spans="1:16" s="51" customFormat="1" ht="25.5" x14ac:dyDescent="0.2">
      <c r="A135" s="19">
        <v>51</v>
      </c>
      <c r="B135" s="56"/>
      <c r="C135" s="20" t="s">
        <v>780</v>
      </c>
      <c r="D135" s="77" t="s">
        <v>31</v>
      </c>
      <c r="E135" s="95">
        <v>16.7</v>
      </c>
      <c r="F135" s="16"/>
      <c r="G135" s="16"/>
      <c r="H135" s="16">
        <f>ROUND(F135*G135,2)</f>
        <v>0</v>
      </c>
      <c r="I135" s="16"/>
      <c r="J135" s="16"/>
      <c r="K135" s="79">
        <f t="shared" si="26"/>
        <v>0</v>
      </c>
      <c r="L135" s="16">
        <f>ROUND(E135*F135,2)</f>
        <v>0</v>
      </c>
      <c r="M135" s="16">
        <f>ROUND(H135*E135,2)</f>
        <v>0</v>
      </c>
      <c r="N135" s="16"/>
      <c r="O135" s="16">
        <f>ROUND(J135*E135,2)</f>
        <v>0</v>
      </c>
      <c r="P135" s="80">
        <f t="shared" si="27"/>
        <v>0</v>
      </c>
    </row>
    <row r="136" spans="1:16" s="51" customFormat="1" ht="89.25" x14ac:dyDescent="0.2">
      <c r="A136" s="19"/>
      <c r="B136" s="56"/>
      <c r="C136" s="142" t="s">
        <v>743</v>
      </c>
      <c r="D136" s="77" t="s">
        <v>31</v>
      </c>
      <c r="E136" s="95">
        <f>E135</f>
        <v>16.7</v>
      </c>
      <c r="F136" s="16"/>
      <c r="G136" s="16"/>
      <c r="H136" s="16"/>
      <c r="I136" s="16"/>
      <c r="J136" s="16"/>
      <c r="K136" s="79">
        <f t="shared" si="26"/>
        <v>0</v>
      </c>
      <c r="L136" s="16"/>
      <c r="M136" s="16"/>
      <c r="N136" s="16">
        <f>ROUND(E136*I136,2)</f>
        <v>0</v>
      </c>
      <c r="O136" s="16"/>
      <c r="P136" s="80">
        <f t="shared" si="27"/>
        <v>0</v>
      </c>
    </row>
    <row r="137" spans="1:16" s="51" customFormat="1" ht="38.25" x14ac:dyDescent="0.2">
      <c r="A137" s="19">
        <v>52</v>
      </c>
      <c r="B137" s="56"/>
      <c r="C137" s="20" t="s">
        <v>245</v>
      </c>
      <c r="D137" s="77" t="s">
        <v>29</v>
      </c>
      <c r="E137" s="106">
        <v>11.14</v>
      </c>
      <c r="F137" s="16"/>
      <c r="G137" s="16"/>
      <c r="H137" s="16">
        <f>ROUND(F137*G137,2)</f>
        <v>0</v>
      </c>
      <c r="I137" s="16"/>
      <c r="J137" s="16"/>
      <c r="K137" s="79">
        <f t="shared" si="26"/>
        <v>0</v>
      </c>
      <c r="L137" s="16">
        <f>ROUND(E137*F137,2)</f>
        <v>0</v>
      </c>
      <c r="M137" s="16">
        <f>ROUND(H137*E137,2)</f>
        <v>0</v>
      </c>
      <c r="N137" s="16"/>
      <c r="O137" s="16">
        <f>ROUND(J137*E137,2)</f>
        <v>0</v>
      </c>
      <c r="P137" s="80">
        <f t="shared" si="27"/>
        <v>0</v>
      </c>
    </row>
    <row r="138" spans="1:16" s="51" customFormat="1" ht="25.5" x14ac:dyDescent="0.2">
      <c r="A138" s="19"/>
      <c r="B138" s="56"/>
      <c r="C138" s="142" t="s">
        <v>246</v>
      </c>
      <c r="D138" s="77" t="s">
        <v>29</v>
      </c>
      <c r="E138" s="106">
        <f>E137</f>
        <v>11.14</v>
      </c>
      <c r="F138" s="16"/>
      <c r="G138" s="16"/>
      <c r="H138" s="16"/>
      <c r="I138" s="16"/>
      <c r="J138" s="16"/>
      <c r="K138" s="79">
        <f t="shared" si="26"/>
        <v>0</v>
      </c>
      <c r="L138" s="16"/>
      <c r="M138" s="16"/>
      <c r="N138" s="16">
        <f>ROUND(E138*I138,2)</f>
        <v>0</v>
      </c>
      <c r="O138" s="16"/>
      <c r="P138" s="80">
        <f t="shared" si="27"/>
        <v>0</v>
      </c>
    </row>
    <row r="139" spans="1:16" s="51" customFormat="1" ht="51" x14ac:dyDescent="0.2">
      <c r="A139" s="19">
        <v>53</v>
      </c>
      <c r="B139" s="56"/>
      <c r="C139" s="20" t="s">
        <v>779</v>
      </c>
      <c r="D139" s="77" t="s">
        <v>31</v>
      </c>
      <c r="E139" s="95">
        <v>5.0999999999999996</v>
      </c>
      <c r="F139" s="16"/>
      <c r="G139" s="16"/>
      <c r="H139" s="16">
        <f>ROUND(F139*G139,2)</f>
        <v>0</v>
      </c>
      <c r="I139" s="16"/>
      <c r="J139" s="16"/>
      <c r="K139" s="79">
        <f t="shared" si="26"/>
        <v>0</v>
      </c>
      <c r="L139" s="16">
        <f>ROUND(E139*F139,2)</f>
        <v>0</v>
      </c>
      <c r="M139" s="16">
        <f>ROUND(H139*E139,2)</f>
        <v>0</v>
      </c>
      <c r="N139" s="16"/>
      <c r="O139" s="16">
        <f>ROUND(J139*E139,2)</f>
        <v>0</v>
      </c>
      <c r="P139" s="80">
        <f t="shared" si="27"/>
        <v>0</v>
      </c>
    </row>
    <row r="140" spans="1:16" s="51" customFormat="1" ht="18" customHeight="1" x14ac:dyDescent="0.2">
      <c r="A140" s="19"/>
      <c r="B140" s="20"/>
      <c r="C140" s="94" t="s">
        <v>244</v>
      </c>
      <c r="D140" s="77"/>
      <c r="E140" s="78"/>
      <c r="F140" s="16"/>
      <c r="G140" s="16"/>
      <c r="H140" s="16"/>
      <c r="I140" s="16"/>
      <c r="J140" s="79"/>
      <c r="K140" s="79"/>
      <c r="L140" s="16"/>
      <c r="M140" s="16"/>
      <c r="N140" s="16"/>
      <c r="O140" s="16"/>
      <c r="P140" s="80"/>
    </row>
    <row r="141" spans="1:16" s="51" customFormat="1" ht="51" x14ac:dyDescent="0.2">
      <c r="A141" s="19">
        <v>54</v>
      </c>
      <c r="B141" s="56"/>
      <c r="C141" s="20" t="s">
        <v>778</v>
      </c>
      <c r="D141" s="93" t="s">
        <v>31</v>
      </c>
      <c r="E141" s="95">
        <v>2.2999999999999998</v>
      </c>
      <c r="F141" s="16"/>
      <c r="G141" s="16"/>
      <c r="H141" s="16">
        <f>ROUND(F141*G141,2)</f>
        <v>0</v>
      </c>
      <c r="I141" s="16"/>
      <c r="J141" s="16"/>
      <c r="K141" s="79">
        <f>J141+I141+H141</f>
        <v>0</v>
      </c>
      <c r="L141" s="16">
        <f>ROUND(E141*F141,2)</f>
        <v>0</v>
      </c>
      <c r="M141" s="16">
        <f>ROUND(H141*E141,2)</f>
        <v>0</v>
      </c>
      <c r="N141" s="16"/>
      <c r="O141" s="16">
        <f>ROUND(J141*E141,2)</f>
        <v>0</v>
      </c>
      <c r="P141" s="80">
        <f>M141+N141+O141</f>
        <v>0</v>
      </c>
    </row>
    <row r="142" spans="1:16" s="51" customFormat="1" ht="18" customHeight="1" x14ac:dyDescent="0.2">
      <c r="A142" s="19"/>
      <c r="B142" s="20"/>
      <c r="C142" s="94" t="s">
        <v>37</v>
      </c>
      <c r="D142" s="77"/>
      <c r="E142" s="78"/>
      <c r="F142" s="16"/>
      <c r="G142" s="16"/>
      <c r="H142" s="16"/>
      <c r="I142" s="16"/>
      <c r="J142" s="79"/>
      <c r="K142" s="79"/>
      <c r="L142" s="16"/>
      <c r="M142" s="16"/>
      <c r="N142" s="16"/>
      <c r="O142" s="16"/>
      <c r="P142" s="80"/>
    </row>
    <row r="143" spans="1:16" s="51" customFormat="1" ht="38.25" x14ac:dyDescent="0.2">
      <c r="A143" s="19">
        <v>55</v>
      </c>
      <c r="B143" s="56"/>
      <c r="C143" s="20" t="s">
        <v>420</v>
      </c>
      <c r="D143" s="77" t="s">
        <v>31</v>
      </c>
      <c r="E143" s="106">
        <v>0.9</v>
      </c>
      <c r="F143" s="16"/>
      <c r="G143" s="16"/>
      <c r="H143" s="16">
        <f>ROUND(F143*G143,2)</f>
        <v>0</v>
      </c>
      <c r="I143" s="16"/>
      <c r="J143" s="16"/>
      <c r="K143" s="79">
        <f t="shared" ref="K143:K147" si="28">J143+I143+H143</f>
        <v>0</v>
      </c>
      <c r="L143" s="16">
        <f>ROUND(E143*F143,2)</f>
        <v>0</v>
      </c>
      <c r="M143" s="16">
        <f>ROUND(H143*E143,2)</f>
        <v>0</v>
      </c>
      <c r="N143" s="16"/>
      <c r="O143" s="16">
        <f>ROUND(J143*E143,2)</f>
        <v>0</v>
      </c>
      <c r="P143" s="80">
        <f t="shared" ref="P143:P147" si="29">M143+N143+O143</f>
        <v>0</v>
      </c>
    </row>
    <row r="144" spans="1:16" s="51" customFormat="1" ht="51" x14ac:dyDescent="0.2">
      <c r="A144" s="19"/>
      <c r="B144" s="56"/>
      <c r="C144" s="142" t="s">
        <v>421</v>
      </c>
      <c r="D144" s="77" t="s">
        <v>34</v>
      </c>
      <c r="E144" s="97">
        <v>2</v>
      </c>
      <c r="F144" s="16"/>
      <c r="G144" s="16"/>
      <c r="H144" s="16"/>
      <c r="I144" s="16"/>
      <c r="J144" s="16"/>
      <c r="K144" s="79">
        <f t="shared" si="28"/>
        <v>0</v>
      </c>
      <c r="L144" s="16"/>
      <c r="M144" s="16"/>
      <c r="N144" s="16">
        <f>ROUND(E144*I144,2)</f>
        <v>0</v>
      </c>
      <c r="O144" s="16"/>
      <c r="P144" s="80">
        <f t="shared" si="29"/>
        <v>0</v>
      </c>
    </row>
    <row r="145" spans="1:16" s="51" customFormat="1" x14ac:dyDescent="0.2">
      <c r="A145" s="19"/>
      <c r="B145" s="56"/>
      <c r="C145" s="142" t="s">
        <v>254</v>
      </c>
      <c r="D145" s="77" t="s">
        <v>34</v>
      </c>
      <c r="E145" s="97">
        <v>1</v>
      </c>
      <c r="F145" s="16"/>
      <c r="G145" s="16"/>
      <c r="H145" s="16"/>
      <c r="I145" s="16"/>
      <c r="J145" s="16"/>
      <c r="K145" s="79">
        <f t="shared" si="28"/>
        <v>0</v>
      </c>
      <c r="L145" s="16"/>
      <c r="M145" s="16"/>
      <c r="N145" s="16">
        <f>ROUND(E145*I145,2)</f>
        <v>0</v>
      </c>
      <c r="O145" s="16"/>
      <c r="P145" s="80">
        <f t="shared" si="29"/>
        <v>0</v>
      </c>
    </row>
    <row r="146" spans="1:16" s="51" customFormat="1" ht="51" x14ac:dyDescent="0.2">
      <c r="A146" s="19">
        <v>56</v>
      </c>
      <c r="B146" s="56"/>
      <c r="C146" s="20" t="s">
        <v>777</v>
      </c>
      <c r="D146" s="77" t="s">
        <v>31</v>
      </c>
      <c r="E146" s="95">
        <v>37.799999999999997</v>
      </c>
      <c r="F146" s="16"/>
      <c r="G146" s="16"/>
      <c r="H146" s="16">
        <f>ROUND(F146*G146,2)</f>
        <v>0</v>
      </c>
      <c r="I146" s="16"/>
      <c r="J146" s="16"/>
      <c r="K146" s="79">
        <f t="shared" si="28"/>
        <v>0</v>
      </c>
      <c r="L146" s="16">
        <f>ROUND(E146*F146,2)</f>
        <v>0</v>
      </c>
      <c r="M146" s="16">
        <f>ROUND(H146*E146,2)</f>
        <v>0</v>
      </c>
      <c r="N146" s="16"/>
      <c r="O146" s="16">
        <f>ROUND(J146*E146,2)</f>
        <v>0</v>
      </c>
      <c r="P146" s="80">
        <f t="shared" si="29"/>
        <v>0</v>
      </c>
    </row>
    <row r="147" spans="1:16" s="51" customFormat="1" ht="26.25" thickBot="1" x14ac:dyDescent="0.25">
      <c r="A147" s="19">
        <v>57</v>
      </c>
      <c r="B147" s="56"/>
      <c r="C147" s="20" t="s">
        <v>250</v>
      </c>
      <c r="D147" s="93" t="s">
        <v>34</v>
      </c>
      <c r="E147" s="97">
        <v>1</v>
      </c>
      <c r="F147" s="16"/>
      <c r="G147" s="16"/>
      <c r="H147" s="16">
        <f>ROUND(F147*G147,2)</f>
        <v>0</v>
      </c>
      <c r="I147" s="16"/>
      <c r="J147" s="16"/>
      <c r="K147" s="79">
        <f t="shared" si="28"/>
        <v>0</v>
      </c>
      <c r="L147" s="16">
        <f>ROUND(E147*F147,2)</f>
        <v>0</v>
      </c>
      <c r="M147" s="16">
        <f>ROUND(H147*E147,2)</f>
        <v>0</v>
      </c>
      <c r="N147" s="16">
        <f>ROUND(E147*I147,2)</f>
        <v>0</v>
      </c>
      <c r="O147" s="16">
        <f>ROUND(J147*E147,2)</f>
        <v>0</v>
      </c>
      <c r="P147" s="80">
        <f t="shared" si="29"/>
        <v>0</v>
      </c>
    </row>
    <row r="148" spans="1:16" s="17" customFormat="1" ht="18" customHeight="1" thickBot="1" x14ac:dyDescent="0.25">
      <c r="A148" s="58"/>
      <c r="B148" s="60"/>
      <c r="C148" s="60" t="s">
        <v>10</v>
      </c>
      <c r="D148" s="81"/>
      <c r="E148" s="82"/>
      <c r="F148" s="61"/>
      <c r="G148" s="61"/>
      <c r="H148" s="61"/>
      <c r="I148" s="61"/>
      <c r="J148" s="61"/>
      <c r="K148" s="61"/>
      <c r="L148" s="61">
        <f>SUM(L14:L147)</f>
        <v>0</v>
      </c>
      <c r="M148" s="61">
        <f>SUM(M14:M147)</f>
        <v>0</v>
      </c>
      <c r="N148" s="61">
        <f>SUM(N14:N147)</f>
        <v>0</v>
      </c>
      <c r="O148" s="61">
        <f>SUM(O14:O147)</f>
        <v>0</v>
      </c>
      <c r="P148" s="61">
        <f>SUM(P14:P147)</f>
        <v>0</v>
      </c>
    </row>
    <row r="149" spans="1:16" ht="18" customHeight="1" thickBot="1" x14ac:dyDescent="0.25">
      <c r="A149" s="25"/>
      <c r="B149" s="25"/>
      <c r="C149" s="25"/>
      <c r="D149" s="83"/>
      <c r="E149" s="83"/>
      <c r="F149" s="83"/>
      <c r="G149" s="83"/>
      <c r="H149" s="83"/>
      <c r="I149" s="83"/>
      <c r="J149" s="26"/>
      <c r="K149" s="26" t="s">
        <v>76</v>
      </c>
      <c r="L149" s="139"/>
      <c r="M149" s="84"/>
      <c r="N149" s="16">
        <f>ROUND(N148*0.05,2)</f>
        <v>0</v>
      </c>
      <c r="O149" s="85"/>
      <c r="P149" s="85"/>
    </row>
    <row r="150" spans="1:16" ht="21" customHeight="1" thickBot="1" x14ac:dyDescent="0.25">
      <c r="A150" s="25"/>
      <c r="B150" s="25"/>
      <c r="C150" s="25"/>
      <c r="D150" s="83"/>
      <c r="E150" s="83"/>
      <c r="F150" s="83"/>
      <c r="G150" s="83"/>
      <c r="H150" s="83"/>
      <c r="I150" s="83"/>
      <c r="J150" s="27"/>
      <c r="K150" s="27"/>
      <c r="L150" s="27" t="s">
        <v>18</v>
      </c>
      <c r="M150" s="86">
        <f>M149+M148</f>
        <v>0</v>
      </c>
      <c r="N150" s="86">
        <f>N149+N148</f>
        <v>0</v>
      </c>
      <c r="O150" s="86">
        <f>O149+O148</f>
        <v>0</v>
      </c>
      <c r="P150" s="86">
        <f>SUM(M150:O150)</f>
        <v>0</v>
      </c>
    </row>
    <row r="152" spans="1:16" ht="14.25" x14ac:dyDescent="0.2">
      <c r="B152" s="71" t="s">
        <v>12</v>
      </c>
      <c r="C152" s="71"/>
      <c r="D152" s="33" t="s">
        <v>74</v>
      </c>
      <c r="G152" s="33"/>
      <c r="H152" s="33" t="s">
        <v>19</v>
      </c>
      <c r="I152" s="33"/>
      <c r="J152" s="33"/>
      <c r="K152" s="33"/>
      <c r="M152" s="33"/>
    </row>
    <row r="153" spans="1:16" ht="14.25" x14ac:dyDescent="0.2">
      <c r="D153" s="35" t="s">
        <v>75</v>
      </c>
    </row>
    <row r="154" spans="1:16" ht="14.25" x14ac:dyDescent="0.2">
      <c r="B154" s="35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54" fitToHeight="5" orientation="landscape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pageSetUpPr fitToPage="1"/>
  </sheetPr>
  <dimension ref="A1:R70"/>
  <sheetViews>
    <sheetView workbookViewId="0">
      <selection activeCell="B9" sqref="B9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7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140625" style="36"/>
    <col min="12" max="12" width="10.42578125" style="36" customWidth="1"/>
    <col min="13" max="13" width="10.140625" style="36" bestFit="1" customWidth="1"/>
    <col min="14" max="16" width="11.28515625" style="36" bestFit="1" customWidth="1"/>
    <col min="17" max="16384" width="9.140625" style="12"/>
  </cols>
  <sheetData>
    <row r="1" spans="1:16" s="4" customFormat="1" ht="18" customHeight="1" x14ac:dyDescent="0.2">
      <c r="A1" s="1"/>
      <c r="B1" s="8"/>
      <c r="C1" s="111" t="s">
        <v>712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customHeight="1" x14ac:dyDescent="0.2">
      <c r="A2" s="1" t="s">
        <v>144</v>
      </c>
      <c r="B2" s="6"/>
      <c r="C2" s="11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8" customHeight="1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11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8" customHeight="1" x14ac:dyDescent="0.2">
      <c r="A4" s="4" t="str">
        <f>'Obj.1-1'!A4</f>
        <v>Objekta nosaukums: Dzīvojamā ēka. Fasādes un 1.stāvs</v>
      </c>
      <c r="B4" s="8"/>
      <c r="C4" s="87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8" customHeight="1" x14ac:dyDescent="0.2">
      <c r="A5" s="4" t="str">
        <f>'Lok.1-0'!A4</f>
        <v>Būves adrese: Baznīcas ielā 30, Kuldīgā</v>
      </c>
      <c r="B5" s="8"/>
      <c r="C5" s="87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8" customHeight="1" x14ac:dyDescent="0.2">
      <c r="A6" s="7"/>
      <c r="B6" s="6"/>
      <c r="C6" s="11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8" customHeight="1" x14ac:dyDescent="0.2">
      <c r="A7" s="4" t="s">
        <v>87</v>
      </c>
      <c r="B7" s="8"/>
      <c r="C7" s="87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customHeight="1" x14ac:dyDescent="0.2">
      <c r="A8" s="9"/>
      <c r="B8" s="8"/>
      <c r="C8" s="87"/>
      <c r="D8" s="36"/>
      <c r="E8" s="3"/>
      <c r="F8" s="7"/>
      <c r="G8" s="3"/>
      <c r="H8" s="3"/>
      <c r="I8" s="3"/>
      <c r="J8" s="3"/>
      <c r="K8" s="3"/>
      <c r="L8" s="7" t="s">
        <v>40</v>
      </c>
      <c r="M8" s="3"/>
      <c r="N8" s="41"/>
      <c r="O8" s="73">
        <f>P66</f>
        <v>0</v>
      </c>
      <c r="P8" s="3"/>
    </row>
    <row r="9" spans="1:16" s="4" customFormat="1" ht="18" customHeight="1" x14ac:dyDescent="0.2">
      <c r="A9" s="9"/>
      <c r="B9" s="8"/>
      <c r="C9" s="87"/>
      <c r="D9" s="37"/>
      <c r="E9" s="3"/>
      <c r="F9" s="7"/>
      <c r="G9" s="3"/>
      <c r="H9" s="3"/>
      <c r="I9" s="3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16" s="4" customFormat="1" ht="5.25" customHeight="1" thickBot="1" x14ac:dyDescent="0.25">
      <c r="A10" s="11"/>
      <c r="B10" s="6"/>
      <c r="C10" s="11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2.75" customHeight="1" x14ac:dyDescent="0.2">
      <c r="A11" s="195" t="s">
        <v>14</v>
      </c>
      <c r="B11" s="195" t="s">
        <v>9</v>
      </c>
      <c r="C11" s="198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16" s="13" customFormat="1" ht="12.75" customHeight="1" x14ac:dyDescent="0.2">
      <c r="A12" s="196"/>
      <c r="B12" s="196"/>
      <c r="C12" s="199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16" s="13" customFormat="1" ht="34.5" thickBot="1" x14ac:dyDescent="0.25">
      <c r="A13" s="197"/>
      <c r="B13" s="197"/>
      <c r="C13" s="200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75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16" s="51" customFormat="1" x14ac:dyDescent="0.2">
      <c r="A14" s="19"/>
      <c r="B14" s="20"/>
      <c r="C14" s="134" t="s">
        <v>216</v>
      </c>
      <c r="D14" s="77"/>
      <c r="E14" s="78"/>
      <c r="F14" s="16"/>
      <c r="G14" s="16"/>
      <c r="H14" s="16"/>
      <c r="I14" s="16"/>
      <c r="J14" s="88"/>
      <c r="K14" s="88"/>
      <c r="L14" s="16"/>
      <c r="M14" s="16"/>
      <c r="N14" s="16"/>
      <c r="O14" s="16"/>
      <c r="P14" s="80"/>
    </row>
    <row r="15" spans="1:16" s="51" customFormat="1" ht="25.5" x14ac:dyDescent="0.2">
      <c r="A15" s="19">
        <v>1</v>
      </c>
      <c r="B15" s="46"/>
      <c r="C15" s="20" t="s">
        <v>219</v>
      </c>
      <c r="D15" s="77" t="s">
        <v>31</v>
      </c>
      <c r="E15" s="95">
        <v>11.1</v>
      </c>
      <c r="F15" s="16"/>
      <c r="G15" s="16"/>
      <c r="H15" s="16">
        <f>ROUND(F15*G15,2)</f>
        <v>0</v>
      </c>
      <c r="I15" s="16"/>
      <c r="J15" s="16"/>
      <c r="K15" s="79">
        <f t="shared" ref="K15:K23" si="0">J15+I15+H15</f>
        <v>0</v>
      </c>
      <c r="L15" s="16">
        <f>ROUND(E15*F15,2)</f>
        <v>0</v>
      </c>
      <c r="M15" s="16">
        <f>ROUND(H15*E15,2)</f>
        <v>0</v>
      </c>
      <c r="N15" s="16"/>
      <c r="O15" s="16">
        <f>ROUND(J15*E15,2)</f>
        <v>0</v>
      </c>
      <c r="P15" s="80">
        <f t="shared" ref="P15:P18" si="1">M15+N15+O15</f>
        <v>0</v>
      </c>
    </row>
    <row r="16" spans="1:16" s="51" customFormat="1" ht="51" x14ac:dyDescent="0.2">
      <c r="A16" s="19"/>
      <c r="B16" s="56"/>
      <c r="C16" s="142" t="s">
        <v>221</v>
      </c>
      <c r="D16" s="77" t="s">
        <v>31</v>
      </c>
      <c r="E16" s="95">
        <f>E15</f>
        <v>11.1</v>
      </c>
      <c r="F16" s="16"/>
      <c r="G16" s="16"/>
      <c r="H16" s="16"/>
      <c r="I16" s="16"/>
      <c r="J16" s="16"/>
      <c r="K16" s="79">
        <f t="shared" si="0"/>
        <v>0</v>
      </c>
      <c r="L16" s="16"/>
      <c r="M16" s="16"/>
      <c r="N16" s="16">
        <f>ROUND(E16*I16,2)</f>
        <v>0</v>
      </c>
      <c r="O16" s="16"/>
      <c r="P16" s="80">
        <f t="shared" si="1"/>
        <v>0</v>
      </c>
    </row>
    <row r="17" spans="1:16" s="51" customFormat="1" ht="25.5" x14ac:dyDescent="0.2">
      <c r="A17" s="19">
        <v>2</v>
      </c>
      <c r="B17" s="56"/>
      <c r="C17" s="20" t="s">
        <v>220</v>
      </c>
      <c r="D17" s="77" t="s">
        <v>31</v>
      </c>
      <c r="E17" s="95">
        <v>43.6</v>
      </c>
      <c r="F17" s="16"/>
      <c r="G17" s="16"/>
      <c r="H17" s="16">
        <f>ROUND(F17*G17,2)</f>
        <v>0</v>
      </c>
      <c r="I17" s="16"/>
      <c r="J17" s="16"/>
      <c r="K17" s="79">
        <f t="shared" si="0"/>
        <v>0</v>
      </c>
      <c r="L17" s="16">
        <f>ROUND(E17*F17,2)</f>
        <v>0</v>
      </c>
      <c r="M17" s="16">
        <f>ROUND(H17*E17,2)</f>
        <v>0</v>
      </c>
      <c r="N17" s="16"/>
      <c r="O17" s="16">
        <f>ROUND(J17*E17,2)</f>
        <v>0</v>
      </c>
      <c r="P17" s="80">
        <f t="shared" si="1"/>
        <v>0</v>
      </c>
    </row>
    <row r="18" spans="1:16" s="51" customFormat="1" ht="25.5" x14ac:dyDescent="0.2">
      <c r="A18" s="19"/>
      <c r="B18" s="56"/>
      <c r="C18" s="142" t="s">
        <v>223</v>
      </c>
      <c r="D18" s="77" t="s">
        <v>31</v>
      </c>
      <c r="E18" s="95">
        <f>E17</f>
        <v>43.6</v>
      </c>
      <c r="F18" s="16"/>
      <c r="G18" s="16"/>
      <c r="H18" s="16"/>
      <c r="I18" s="16"/>
      <c r="J18" s="16"/>
      <c r="K18" s="79">
        <f t="shared" si="0"/>
        <v>0</v>
      </c>
      <c r="L18" s="16"/>
      <c r="M18" s="16"/>
      <c r="N18" s="16">
        <f>ROUND(E18*I18,2)</f>
        <v>0</v>
      </c>
      <c r="O18" s="16"/>
      <c r="P18" s="80">
        <f t="shared" si="1"/>
        <v>0</v>
      </c>
    </row>
    <row r="19" spans="1:16" s="51" customFormat="1" ht="25.5" x14ac:dyDescent="0.2">
      <c r="A19" s="19">
        <v>3</v>
      </c>
      <c r="B19" s="46"/>
      <c r="C19" s="20" t="s">
        <v>222</v>
      </c>
      <c r="D19" s="77" t="s">
        <v>35</v>
      </c>
      <c r="E19" s="95">
        <v>112.8</v>
      </c>
      <c r="F19" s="16"/>
      <c r="G19" s="16"/>
      <c r="H19" s="16">
        <f>ROUND(F19*G19,2)</f>
        <v>0</v>
      </c>
      <c r="I19" s="16"/>
      <c r="J19" s="16"/>
      <c r="K19" s="79">
        <f t="shared" si="0"/>
        <v>0</v>
      </c>
      <c r="L19" s="16">
        <f>ROUND(E19*F19,2)</f>
        <v>0</v>
      </c>
      <c r="M19" s="16">
        <f>ROUND(H19*E19,2)</f>
        <v>0</v>
      </c>
      <c r="N19" s="16"/>
      <c r="O19" s="16">
        <f>ROUND(J19*E19,2)</f>
        <v>0</v>
      </c>
      <c r="P19" s="80">
        <f t="shared" ref="P19:P23" si="2">M19+N19+O19</f>
        <v>0</v>
      </c>
    </row>
    <row r="20" spans="1:16" s="51" customFormat="1" x14ac:dyDescent="0.2">
      <c r="A20" s="19"/>
      <c r="B20" s="46"/>
      <c r="C20" s="142" t="s">
        <v>741</v>
      </c>
      <c r="D20" s="77" t="s">
        <v>35</v>
      </c>
      <c r="E20" s="95">
        <f>E19</f>
        <v>112.8</v>
      </c>
      <c r="F20" s="16"/>
      <c r="G20" s="16"/>
      <c r="H20" s="16"/>
      <c r="I20" s="16"/>
      <c r="J20" s="16"/>
      <c r="K20" s="79">
        <f t="shared" si="0"/>
        <v>0</v>
      </c>
      <c r="L20" s="16"/>
      <c r="M20" s="16"/>
      <c r="N20" s="16">
        <f>ROUND(E20*I20,2)</f>
        <v>0</v>
      </c>
      <c r="O20" s="16"/>
      <c r="P20" s="80">
        <f t="shared" si="2"/>
        <v>0</v>
      </c>
    </row>
    <row r="21" spans="1:16" s="51" customFormat="1" ht="76.5" x14ac:dyDescent="0.2">
      <c r="A21" s="19">
        <v>4</v>
      </c>
      <c r="B21" s="46"/>
      <c r="C21" s="20" t="s">
        <v>798</v>
      </c>
      <c r="D21" s="77" t="s">
        <v>31</v>
      </c>
      <c r="E21" s="95">
        <v>48.2</v>
      </c>
      <c r="F21" s="16"/>
      <c r="G21" s="16"/>
      <c r="H21" s="16">
        <f>ROUND(F21*G21,2)</f>
        <v>0</v>
      </c>
      <c r="I21" s="16"/>
      <c r="J21" s="16"/>
      <c r="K21" s="79">
        <f t="shared" si="0"/>
        <v>0</v>
      </c>
      <c r="L21" s="16">
        <f>ROUND(E21*F21,2)</f>
        <v>0</v>
      </c>
      <c r="M21" s="16">
        <f>ROUND(H21*E21,2)</f>
        <v>0</v>
      </c>
      <c r="N21" s="16"/>
      <c r="O21" s="16">
        <f>ROUND(J21*E21,2)</f>
        <v>0</v>
      </c>
      <c r="P21" s="80">
        <f t="shared" si="2"/>
        <v>0</v>
      </c>
    </row>
    <row r="22" spans="1:16" s="51" customFormat="1" ht="63.75" x14ac:dyDescent="0.2">
      <c r="A22" s="19">
        <v>5</v>
      </c>
      <c r="B22" s="46"/>
      <c r="C22" s="20" t="s">
        <v>799</v>
      </c>
      <c r="D22" s="77" t="s">
        <v>31</v>
      </c>
      <c r="E22" s="95">
        <v>6.7</v>
      </c>
      <c r="F22" s="16"/>
      <c r="G22" s="16"/>
      <c r="H22" s="16">
        <f>ROUND(F22*G22,2)</f>
        <v>0</v>
      </c>
      <c r="I22" s="16"/>
      <c r="J22" s="16"/>
      <c r="K22" s="79">
        <f t="shared" si="0"/>
        <v>0</v>
      </c>
      <c r="L22" s="16">
        <f>ROUND(E22*F22,2)</f>
        <v>0</v>
      </c>
      <c r="M22" s="16">
        <f>ROUND(H22*E22,2)</f>
        <v>0</v>
      </c>
      <c r="N22" s="16"/>
      <c r="O22" s="16">
        <f>ROUND(J22*E22,2)</f>
        <v>0</v>
      </c>
      <c r="P22" s="80">
        <f t="shared" si="2"/>
        <v>0</v>
      </c>
    </row>
    <row r="23" spans="1:16" s="51" customFormat="1" ht="63.75" x14ac:dyDescent="0.2">
      <c r="A23" s="19">
        <v>6</v>
      </c>
      <c r="B23" s="46"/>
      <c r="C23" s="20" t="s">
        <v>800</v>
      </c>
      <c r="D23" s="77" t="s">
        <v>31</v>
      </c>
      <c r="E23" s="95">
        <v>3.8</v>
      </c>
      <c r="F23" s="16"/>
      <c r="G23" s="16"/>
      <c r="H23" s="16">
        <f>ROUND(F23*G23,2)</f>
        <v>0</v>
      </c>
      <c r="I23" s="16"/>
      <c r="J23" s="16"/>
      <c r="K23" s="79">
        <f t="shared" si="0"/>
        <v>0</v>
      </c>
      <c r="L23" s="16">
        <f>ROUND(E23*F23,2)</f>
        <v>0</v>
      </c>
      <c r="M23" s="16">
        <f>ROUND(H23*E23,2)</f>
        <v>0</v>
      </c>
      <c r="N23" s="16"/>
      <c r="O23" s="16">
        <f>ROUND(J23*E23,2)</f>
        <v>0</v>
      </c>
      <c r="P23" s="80">
        <f t="shared" si="2"/>
        <v>0</v>
      </c>
    </row>
    <row r="24" spans="1:16" s="51" customFormat="1" ht="18" customHeight="1" x14ac:dyDescent="0.2">
      <c r="A24" s="19"/>
      <c r="B24" s="20"/>
      <c r="C24" s="134" t="s">
        <v>224</v>
      </c>
      <c r="D24" s="77"/>
      <c r="E24" s="78"/>
      <c r="F24" s="16"/>
      <c r="G24" s="16"/>
      <c r="H24" s="16"/>
      <c r="I24" s="16"/>
      <c r="J24" s="16"/>
      <c r="K24" s="79"/>
      <c r="L24" s="16"/>
      <c r="M24" s="16"/>
      <c r="N24" s="16"/>
      <c r="O24" s="16"/>
      <c r="P24" s="80"/>
    </row>
    <row r="25" spans="1:16" s="51" customFormat="1" ht="38.25" x14ac:dyDescent="0.2">
      <c r="A25" s="19">
        <v>7</v>
      </c>
      <c r="B25" s="46"/>
      <c r="C25" s="20" t="s">
        <v>797</v>
      </c>
      <c r="D25" s="77" t="s">
        <v>31</v>
      </c>
      <c r="E25" s="95">
        <v>119.4</v>
      </c>
      <c r="F25" s="16"/>
      <c r="G25" s="16"/>
      <c r="H25" s="16">
        <f>ROUND(F25*G25,2)</f>
        <v>0</v>
      </c>
      <c r="I25" s="16"/>
      <c r="J25" s="16"/>
      <c r="K25" s="79">
        <f t="shared" ref="K25:K34" si="3">J25+I25+H25</f>
        <v>0</v>
      </c>
      <c r="L25" s="16">
        <f>ROUND(E25*F25,2)</f>
        <v>0</v>
      </c>
      <c r="M25" s="16">
        <f>ROUND(H25*E25,2)</f>
        <v>0</v>
      </c>
      <c r="N25" s="16"/>
      <c r="O25" s="16">
        <f>ROUND(J25*E25,2)</f>
        <v>0</v>
      </c>
      <c r="P25" s="80">
        <f t="shared" ref="P25:P29" si="4">M25+N25+O25</f>
        <v>0</v>
      </c>
    </row>
    <row r="26" spans="1:16" s="51" customFormat="1" ht="51" x14ac:dyDescent="0.2">
      <c r="A26" s="19">
        <v>8</v>
      </c>
      <c r="B26" s="46"/>
      <c r="C26" s="20" t="s">
        <v>796</v>
      </c>
      <c r="D26" s="77" t="s">
        <v>31</v>
      </c>
      <c r="E26" s="95">
        <v>239.3</v>
      </c>
      <c r="F26" s="16"/>
      <c r="G26" s="16"/>
      <c r="H26" s="16">
        <f>ROUND(F26*G26,2)</f>
        <v>0</v>
      </c>
      <c r="I26" s="16"/>
      <c r="J26" s="16"/>
      <c r="K26" s="79">
        <f t="shared" si="3"/>
        <v>0</v>
      </c>
      <c r="L26" s="16">
        <f>ROUND(E26*F26,2)</f>
        <v>0</v>
      </c>
      <c r="M26" s="16">
        <f>ROUND(H26*E26,2)</f>
        <v>0</v>
      </c>
      <c r="N26" s="16"/>
      <c r="O26" s="16">
        <f>ROUND(J26*E26,2)</f>
        <v>0</v>
      </c>
      <c r="P26" s="80">
        <f t="shared" si="4"/>
        <v>0</v>
      </c>
    </row>
    <row r="27" spans="1:16" s="51" customFormat="1" x14ac:dyDescent="0.2">
      <c r="A27" s="19"/>
      <c r="B27" s="56"/>
      <c r="C27" s="142" t="s">
        <v>784</v>
      </c>
      <c r="D27" s="77" t="s">
        <v>34</v>
      </c>
      <c r="E27" s="97">
        <v>1</v>
      </c>
      <c r="F27" s="16"/>
      <c r="G27" s="16"/>
      <c r="H27" s="16"/>
      <c r="I27" s="16"/>
      <c r="J27" s="16"/>
      <c r="K27" s="79">
        <f t="shared" si="3"/>
        <v>0</v>
      </c>
      <c r="L27" s="16"/>
      <c r="M27" s="16"/>
      <c r="N27" s="16">
        <f>ROUND(E27*I27,2)</f>
        <v>0</v>
      </c>
      <c r="O27" s="16"/>
      <c r="P27" s="80">
        <f t="shared" si="4"/>
        <v>0</v>
      </c>
    </row>
    <row r="28" spans="1:16" s="51" customFormat="1" ht="51" x14ac:dyDescent="0.2">
      <c r="A28" s="19">
        <v>9</v>
      </c>
      <c r="B28" s="46"/>
      <c r="C28" s="20" t="s">
        <v>795</v>
      </c>
      <c r="D28" s="77" t="s">
        <v>35</v>
      </c>
      <c r="E28" s="95">
        <v>10</v>
      </c>
      <c r="F28" s="16"/>
      <c r="G28" s="16"/>
      <c r="H28" s="16">
        <f>ROUND(F28*G28,2)</f>
        <v>0</v>
      </c>
      <c r="I28" s="16"/>
      <c r="J28" s="16"/>
      <c r="K28" s="79">
        <f t="shared" si="3"/>
        <v>0</v>
      </c>
      <c r="L28" s="16">
        <f>ROUND(E28*F28,2)</f>
        <v>0</v>
      </c>
      <c r="M28" s="16">
        <f>ROUND(H28*E28,2)</f>
        <v>0</v>
      </c>
      <c r="N28" s="16"/>
      <c r="O28" s="16">
        <f>ROUND(J28*E28,2)</f>
        <v>0</v>
      </c>
      <c r="P28" s="80">
        <f t="shared" si="4"/>
        <v>0</v>
      </c>
    </row>
    <row r="29" spans="1:16" s="51" customFormat="1" x14ac:dyDescent="0.2">
      <c r="A29" s="19"/>
      <c r="B29" s="56"/>
      <c r="C29" s="142" t="s">
        <v>784</v>
      </c>
      <c r="D29" s="77" t="s">
        <v>34</v>
      </c>
      <c r="E29" s="97">
        <v>1</v>
      </c>
      <c r="F29" s="16"/>
      <c r="G29" s="16"/>
      <c r="H29" s="16"/>
      <c r="I29" s="16"/>
      <c r="J29" s="16"/>
      <c r="K29" s="79">
        <f t="shared" si="3"/>
        <v>0</v>
      </c>
      <c r="L29" s="16"/>
      <c r="M29" s="16"/>
      <c r="N29" s="16">
        <f>ROUND(E29*I29,2)</f>
        <v>0</v>
      </c>
      <c r="O29" s="16"/>
      <c r="P29" s="80">
        <f t="shared" si="4"/>
        <v>0</v>
      </c>
    </row>
    <row r="30" spans="1:16" s="51" customFormat="1" ht="51" x14ac:dyDescent="0.2">
      <c r="A30" s="19">
        <v>10</v>
      </c>
      <c r="B30" s="46"/>
      <c r="C30" s="20" t="s">
        <v>794</v>
      </c>
      <c r="D30" s="77" t="s">
        <v>35</v>
      </c>
      <c r="E30" s="95">
        <v>20</v>
      </c>
      <c r="F30" s="16"/>
      <c r="G30" s="16"/>
      <c r="H30" s="16">
        <f>ROUND(F30*G30,2)</f>
        <v>0</v>
      </c>
      <c r="I30" s="16"/>
      <c r="J30" s="16"/>
      <c r="K30" s="79">
        <f t="shared" si="3"/>
        <v>0</v>
      </c>
      <c r="L30" s="16">
        <f>ROUND(E30*F30,2)</f>
        <v>0</v>
      </c>
      <c r="M30" s="16">
        <f>ROUND(H30*E30,2)</f>
        <v>0</v>
      </c>
      <c r="N30" s="16"/>
      <c r="O30" s="16">
        <f>ROUND(J30*E30,2)</f>
        <v>0</v>
      </c>
      <c r="P30" s="80">
        <f t="shared" ref="P30:P32" si="5">M30+N30+O30</f>
        <v>0</v>
      </c>
    </row>
    <row r="31" spans="1:16" s="51" customFormat="1" x14ac:dyDescent="0.2">
      <c r="A31" s="19"/>
      <c r="B31" s="56"/>
      <c r="C31" s="142" t="s">
        <v>331</v>
      </c>
      <c r="D31" s="77" t="s">
        <v>34</v>
      </c>
      <c r="E31" s="97">
        <v>1</v>
      </c>
      <c r="F31" s="16"/>
      <c r="G31" s="16"/>
      <c r="H31" s="16"/>
      <c r="I31" s="16"/>
      <c r="J31" s="16"/>
      <c r="K31" s="79">
        <f t="shared" si="3"/>
        <v>0</v>
      </c>
      <c r="L31" s="16"/>
      <c r="M31" s="16"/>
      <c r="N31" s="16">
        <f>ROUND(E31*I31,2)</f>
        <v>0</v>
      </c>
      <c r="O31" s="16"/>
      <c r="P31" s="80">
        <f t="shared" si="5"/>
        <v>0</v>
      </c>
    </row>
    <row r="32" spans="1:16" s="51" customFormat="1" ht="63.75" x14ac:dyDescent="0.2">
      <c r="A32" s="19">
        <v>11</v>
      </c>
      <c r="B32" s="46"/>
      <c r="C32" s="194" t="s">
        <v>808</v>
      </c>
      <c r="D32" s="77" t="s">
        <v>31</v>
      </c>
      <c r="E32" s="95">
        <v>26.4</v>
      </c>
      <c r="F32" s="16"/>
      <c r="G32" s="16"/>
      <c r="H32" s="16">
        <f>ROUND(F32*G32,2)</f>
        <v>0</v>
      </c>
      <c r="I32" s="16"/>
      <c r="J32" s="16"/>
      <c r="K32" s="79">
        <f t="shared" si="3"/>
        <v>0</v>
      </c>
      <c r="L32" s="16">
        <f>ROUND(E32*F32,2)</f>
        <v>0</v>
      </c>
      <c r="M32" s="16">
        <f>ROUND(H32*E32,2)</f>
        <v>0</v>
      </c>
      <c r="N32" s="16"/>
      <c r="O32" s="16">
        <f>ROUND(J32*E32,2)</f>
        <v>0</v>
      </c>
      <c r="P32" s="80">
        <f t="shared" si="5"/>
        <v>0</v>
      </c>
    </row>
    <row r="33" spans="1:18" s="51" customFormat="1" ht="51" x14ac:dyDescent="0.2">
      <c r="A33" s="19"/>
      <c r="B33" s="56"/>
      <c r="C33" s="192" t="s">
        <v>806</v>
      </c>
      <c r="D33" s="77" t="s">
        <v>31</v>
      </c>
      <c r="E33" s="95">
        <f>E32</f>
        <v>26.4</v>
      </c>
      <c r="F33" s="16"/>
      <c r="G33" s="16"/>
      <c r="H33" s="16"/>
      <c r="I33" s="16"/>
      <c r="J33" s="16"/>
      <c r="K33" s="79">
        <f t="shared" si="3"/>
        <v>0</v>
      </c>
      <c r="L33" s="16"/>
      <c r="M33" s="16"/>
      <c r="N33" s="16">
        <f t="shared" ref="N33:N34" si="6">ROUND(E33*I33,2)</f>
        <v>0</v>
      </c>
      <c r="O33" s="16"/>
      <c r="P33" s="80">
        <f>M33+N33+O33</f>
        <v>0</v>
      </c>
    </row>
    <row r="34" spans="1:18" s="51" customFormat="1" ht="38.25" x14ac:dyDescent="0.2">
      <c r="A34" s="19"/>
      <c r="B34" s="56"/>
      <c r="C34" s="192" t="s">
        <v>807</v>
      </c>
      <c r="D34" s="193" t="s">
        <v>34</v>
      </c>
      <c r="E34" s="95">
        <v>1</v>
      </c>
      <c r="F34" s="16"/>
      <c r="G34" s="16"/>
      <c r="H34" s="16"/>
      <c r="I34" s="16"/>
      <c r="J34" s="16"/>
      <c r="K34" s="79">
        <f t="shared" si="3"/>
        <v>0</v>
      </c>
      <c r="L34" s="16"/>
      <c r="M34" s="16"/>
      <c r="N34" s="16">
        <f t="shared" si="6"/>
        <v>0</v>
      </c>
      <c r="O34" s="16"/>
      <c r="P34" s="80">
        <f>M34+N34+O34</f>
        <v>0</v>
      </c>
    </row>
    <row r="35" spans="1:18" s="51" customFormat="1" ht="63.75" x14ac:dyDescent="0.2">
      <c r="A35" s="19">
        <v>12</v>
      </c>
      <c r="B35" s="46"/>
      <c r="C35" s="20" t="s">
        <v>801</v>
      </c>
      <c r="D35" s="77" t="s">
        <v>31</v>
      </c>
      <c r="E35" s="95">
        <v>29.2</v>
      </c>
      <c r="F35" s="16"/>
      <c r="G35" s="16"/>
      <c r="H35" s="16">
        <f>ROUND(F35*G35,2)</f>
        <v>0</v>
      </c>
      <c r="I35" s="16"/>
      <c r="J35" s="16"/>
      <c r="K35" s="79">
        <f t="shared" ref="K35" si="7">J35+I35+H35</f>
        <v>0</v>
      </c>
      <c r="L35" s="16">
        <f>ROUND(E35*F35,2)</f>
        <v>0</v>
      </c>
      <c r="M35" s="16">
        <f>ROUND(H35*E35,2)</f>
        <v>0</v>
      </c>
      <c r="N35" s="16"/>
      <c r="O35" s="16">
        <f>ROUND(J35*E35,2)</f>
        <v>0</v>
      </c>
      <c r="P35" s="80">
        <f>M35+N35+O35</f>
        <v>0</v>
      </c>
    </row>
    <row r="36" spans="1:18" s="51" customFormat="1" ht="18" customHeight="1" x14ac:dyDescent="0.2">
      <c r="A36" s="19"/>
      <c r="B36" s="20"/>
      <c r="C36" s="134" t="s">
        <v>247</v>
      </c>
      <c r="D36" s="77"/>
      <c r="E36" s="78"/>
      <c r="F36" s="16"/>
      <c r="G36" s="16"/>
      <c r="H36" s="16"/>
      <c r="I36" s="16"/>
      <c r="J36" s="16"/>
      <c r="K36" s="79"/>
      <c r="L36" s="16"/>
      <c r="M36" s="16"/>
      <c r="N36" s="16"/>
      <c r="O36" s="16"/>
      <c r="P36" s="80"/>
    </row>
    <row r="37" spans="1:18" s="51" customFormat="1" ht="38.25" x14ac:dyDescent="0.2">
      <c r="A37" s="19">
        <v>13</v>
      </c>
      <c r="B37" s="93"/>
      <c r="C37" s="20" t="s">
        <v>297</v>
      </c>
      <c r="D37" s="77" t="s">
        <v>31</v>
      </c>
      <c r="E37" s="95">
        <v>171.6</v>
      </c>
      <c r="F37" s="16"/>
      <c r="G37" s="16"/>
      <c r="H37" s="16">
        <f>ROUND(F37*G37,2)</f>
        <v>0</v>
      </c>
      <c r="I37" s="16"/>
      <c r="J37" s="16"/>
      <c r="K37" s="79">
        <f t="shared" ref="K37:K43" si="8">J37+I37+H37</f>
        <v>0</v>
      </c>
      <c r="L37" s="16">
        <f>ROUND(E37*F37,2)</f>
        <v>0</v>
      </c>
      <c r="M37" s="16">
        <f>ROUND(H37*E37,2)</f>
        <v>0</v>
      </c>
      <c r="N37" s="16"/>
      <c r="O37" s="16">
        <f>ROUND(J37*E37,2)</f>
        <v>0</v>
      </c>
      <c r="P37" s="80">
        <f t="shared" ref="P37:P43" si="9">M37+N37+O37</f>
        <v>0</v>
      </c>
    </row>
    <row r="38" spans="1:18" s="51" customFormat="1" ht="25.5" x14ac:dyDescent="0.2">
      <c r="A38" s="19"/>
      <c r="B38" s="56"/>
      <c r="C38" s="142" t="s">
        <v>298</v>
      </c>
      <c r="D38" s="77" t="s">
        <v>2</v>
      </c>
      <c r="E38" s="95"/>
      <c r="F38" s="16"/>
      <c r="G38" s="16"/>
      <c r="H38" s="16"/>
      <c r="I38" s="16"/>
      <c r="J38" s="16"/>
      <c r="K38" s="79">
        <f t="shared" si="8"/>
        <v>0</v>
      </c>
      <c r="L38" s="16"/>
      <c r="M38" s="16"/>
      <c r="N38" s="16">
        <f>ROUND(E38*I38,2)</f>
        <v>0</v>
      </c>
      <c r="O38" s="16"/>
      <c r="P38" s="80">
        <f t="shared" si="9"/>
        <v>0</v>
      </c>
      <c r="Q38" s="99"/>
      <c r="R38" s="99"/>
    </row>
    <row r="39" spans="1:18" s="51" customFormat="1" x14ac:dyDescent="0.2">
      <c r="A39" s="19"/>
      <c r="B39" s="56"/>
      <c r="C39" s="142" t="s">
        <v>331</v>
      </c>
      <c r="D39" s="77" t="s">
        <v>34</v>
      </c>
      <c r="E39" s="97">
        <v>1</v>
      </c>
      <c r="F39" s="16"/>
      <c r="G39" s="16"/>
      <c r="H39" s="16"/>
      <c r="I39" s="16"/>
      <c r="J39" s="16"/>
      <c r="K39" s="79">
        <f t="shared" si="8"/>
        <v>0</v>
      </c>
      <c r="L39" s="16"/>
      <c r="M39" s="16"/>
      <c r="N39" s="16">
        <f>ROUND(E39*I39,2)</f>
        <v>0</v>
      </c>
      <c r="O39" s="16"/>
      <c r="P39" s="80">
        <f t="shared" si="9"/>
        <v>0</v>
      </c>
    </row>
    <row r="40" spans="1:18" s="51" customFormat="1" ht="25.5" x14ac:dyDescent="0.2">
      <c r="A40" s="19">
        <v>14</v>
      </c>
      <c r="B40" s="46"/>
      <c r="C40" s="20" t="s">
        <v>299</v>
      </c>
      <c r="D40" s="77" t="s">
        <v>31</v>
      </c>
      <c r="E40" s="95">
        <v>17.600000000000001</v>
      </c>
      <c r="F40" s="16"/>
      <c r="G40" s="16"/>
      <c r="H40" s="16">
        <f>ROUND(F40*G40,2)</f>
        <v>0</v>
      </c>
      <c r="I40" s="16"/>
      <c r="J40" s="16"/>
      <c r="K40" s="79">
        <f t="shared" si="8"/>
        <v>0</v>
      </c>
      <c r="L40" s="16">
        <f>ROUND(E40*F40,2)</f>
        <v>0</v>
      </c>
      <c r="M40" s="16">
        <f>ROUND(H40*E40,2)</f>
        <v>0</v>
      </c>
      <c r="N40" s="16"/>
      <c r="O40" s="16">
        <f>ROUND(J40*E40,2)</f>
        <v>0</v>
      </c>
      <c r="P40" s="80">
        <f t="shared" si="9"/>
        <v>0</v>
      </c>
    </row>
    <row r="41" spans="1:18" s="51" customFormat="1" ht="25.5" x14ac:dyDescent="0.2">
      <c r="A41" s="19"/>
      <c r="B41" s="56"/>
      <c r="C41" s="142" t="s">
        <v>300</v>
      </c>
      <c r="D41" s="77" t="s">
        <v>31</v>
      </c>
      <c r="E41" s="95">
        <v>17.600000000000001</v>
      </c>
      <c r="F41" s="16"/>
      <c r="G41" s="16"/>
      <c r="H41" s="16"/>
      <c r="I41" s="16"/>
      <c r="J41" s="16"/>
      <c r="K41" s="79">
        <f t="shared" si="8"/>
        <v>0</v>
      </c>
      <c r="L41" s="16"/>
      <c r="M41" s="16"/>
      <c r="N41" s="16">
        <f>ROUND(E41*I41,2)</f>
        <v>0</v>
      </c>
      <c r="O41" s="16"/>
      <c r="P41" s="80">
        <f t="shared" si="9"/>
        <v>0</v>
      </c>
    </row>
    <row r="42" spans="1:18" s="51" customFormat="1" ht="38.25" x14ac:dyDescent="0.2">
      <c r="A42" s="19"/>
      <c r="B42" s="56"/>
      <c r="C42" s="142" t="s">
        <v>301</v>
      </c>
      <c r="D42" s="77" t="s">
        <v>31</v>
      </c>
      <c r="E42" s="95">
        <v>17.600000000000001</v>
      </c>
      <c r="F42" s="16"/>
      <c r="G42" s="16"/>
      <c r="H42" s="16"/>
      <c r="I42" s="16"/>
      <c r="J42" s="16"/>
      <c r="K42" s="79">
        <f t="shared" si="8"/>
        <v>0</v>
      </c>
      <c r="L42" s="16"/>
      <c r="M42" s="16"/>
      <c r="N42" s="16">
        <f>ROUND(E42*I42,2)</f>
        <v>0</v>
      </c>
      <c r="O42" s="16"/>
      <c r="P42" s="80">
        <f t="shared" si="9"/>
        <v>0</v>
      </c>
    </row>
    <row r="43" spans="1:18" s="51" customFormat="1" x14ac:dyDescent="0.2">
      <c r="A43" s="19"/>
      <c r="B43" s="56"/>
      <c r="C43" s="142" t="s">
        <v>331</v>
      </c>
      <c r="D43" s="77" t="s">
        <v>34</v>
      </c>
      <c r="E43" s="97">
        <v>1</v>
      </c>
      <c r="F43" s="16"/>
      <c r="G43" s="16"/>
      <c r="H43" s="16"/>
      <c r="I43" s="16"/>
      <c r="J43" s="16"/>
      <c r="K43" s="79">
        <f t="shared" si="8"/>
        <v>0</v>
      </c>
      <c r="L43" s="16"/>
      <c r="M43" s="16"/>
      <c r="N43" s="16">
        <f>ROUND(E43*I43,2)</f>
        <v>0</v>
      </c>
      <c r="O43" s="16"/>
      <c r="P43" s="80">
        <f t="shared" si="9"/>
        <v>0</v>
      </c>
    </row>
    <row r="44" spans="1:18" s="51" customFormat="1" ht="18" customHeight="1" x14ac:dyDescent="0.2">
      <c r="A44" s="19"/>
      <c r="B44" s="20"/>
      <c r="C44" s="134" t="s">
        <v>248</v>
      </c>
      <c r="D44" s="77"/>
      <c r="E44" s="78"/>
      <c r="F44" s="16"/>
      <c r="G44" s="16"/>
      <c r="H44" s="16"/>
      <c r="I44" s="16"/>
      <c r="J44" s="16"/>
      <c r="K44" s="79"/>
      <c r="L44" s="16"/>
      <c r="M44" s="16"/>
      <c r="N44" s="16"/>
      <c r="O44" s="16"/>
      <c r="P44" s="80"/>
    </row>
    <row r="45" spans="1:18" s="51" customFormat="1" ht="25.5" x14ac:dyDescent="0.2">
      <c r="A45" s="19">
        <v>15</v>
      </c>
      <c r="B45" s="46"/>
      <c r="C45" s="20" t="s">
        <v>302</v>
      </c>
      <c r="D45" s="77" t="s">
        <v>53</v>
      </c>
      <c r="E45" s="97">
        <v>1</v>
      </c>
      <c r="F45" s="16"/>
      <c r="G45" s="16"/>
      <c r="H45" s="16">
        <f>ROUND(F45*G45,2)</f>
        <v>0</v>
      </c>
      <c r="I45" s="16"/>
      <c r="J45" s="16"/>
      <c r="K45" s="79">
        <f t="shared" ref="K45:K54" si="10">J45+I45+H45</f>
        <v>0</v>
      </c>
      <c r="L45" s="16">
        <f>ROUND(E45*F45,2)</f>
        <v>0</v>
      </c>
      <c r="M45" s="16">
        <f>ROUND(H45*E45,2)</f>
        <v>0</v>
      </c>
      <c r="N45" s="16">
        <f>ROUND(E45*I45,2)</f>
        <v>0</v>
      </c>
      <c r="O45" s="16">
        <f>ROUND(J45*E45,2)</f>
        <v>0</v>
      </c>
      <c r="P45" s="80">
        <f t="shared" ref="P45:P54" si="11">M45+N45+O45</f>
        <v>0</v>
      </c>
    </row>
    <row r="46" spans="1:18" s="51" customFormat="1" ht="38.25" x14ac:dyDescent="0.2">
      <c r="A46" s="19">
        <v>16</v>
      </c>
      <c r="B46" s="46"/>
      <c r="C46" s="20" t="s">
        <v>303</v>
      </c>
      <c r="D46" s="77" t="s">
        <v>53</v>
      </c>
      <c r="E46" s="97">
        <v>1</v>
      </c>
      <c r="F46" s="16"/>
      <c r="G46" s="16"/>
      <c r="H46" s="16">
        <f>ROUND(F46*G46,2)</f>
        <v>0</v>
      </c>
      <c r="I46" s="16"/>
      <c r="J46" s="16"/>
      <c r="K46" s="79">
        <f t="shared" si="10"/>
        <v>0</v>
      </c>
      <c r="L46" s="16">
        <f>ROUND(E46*F46,2)</f>
        <v>0</v>
      </c>
      <c r="M46" s="16">
        <f>ROUND(H46*E46,2)</f>
        <v>0</v>
      </c>
      <c r="N46" s="16">
        <f>ROUND(E46*I46,2)</f>
        <v>0</v>
      </c>
      <c r="O46" s="16">
        <f>ROUND(J46*E46,2)</f>
        <v>0</v>
      </c>
      <c r="P46" s="80">
        <f t="shared" si="11"/>
        <v>0</v>
      </c>
    </row>
    <row r="47" spans="1:18" s="51" customFormat="1" ht="38.25" x14ac:dyDescent="0.2">
      <c r="A47" s="19">
        <v>17</v>
      </c>
      <c r="B47" s="46"/>
      <c r="C47" s="20" t="s">
        <v>304</v>
      </c>
      <c r="D47" s="77" t="s">
        <v>53</v>
      </c>
      <c r="E47" s="97">
        <v>1</v>
      </c>
      <c r="F47" s="16"/>
      <c r="G47" s="16"/>
      <c r="H47" s="16">
        <f>ROUND(F47*G47,2)</f>
        <v>0</v>
      </c>
      <c r="I47" s="16"/>
      <c r="J47" s="16"/>
      <c r="K47" s="79">
        <f t="shared" si="10"/>
        <v>0</v>
      </c>
      <c r="L47" s="16">
        <f>ROUND(E47*F47,2)</f>
        <v>0</v>
      </c>
      <c r="M47" s="16">
        <f>ROUND(H47*E47,2)</f>
        <v>0</v>
      </c>
      <c r="N47" s="16">
        <f>ROUND(E47*I47,2)</f>
        <v>0</v>
      </c>
      <c r="O47" s="16">
        <f>ROUND(J47*E47,2)</f>
        <v>0</v>
      </c>
      <c r="P47" s="80">
        <f t="shared" si="11"/>
        <v>0</v>
      </c>
    </row>
    <row r="48" spans="1:18" s="51" customFormat="1" ht="38.25" x14ac:dyDescent="0.2">
      <c r="A48" s="19">
        <v>18</v>
      </c>
      <c r="B48" s="46"/>
      <c r="C48" s="20" t="s">
        <v>305</v>
      </c>
      <c r="D48" s="77" t="s">
        <v>34</v>
      </c>
      <c r="E48" s="97">
        <v>1</v>
      </c>
      <c r="F48" s="16"/>
      <c r="G48" s="16"/>
      <c r="H48" s="16">
        <f>ROUND(F48*G48,2)</f>
        <v>0</v>
      </c>
      <c r="I48" s="16"/>
      <c r="J48" s="16"/>
      <c r="K48" s="79">
        <f t="shared" si="10"/>
        <v>0</v>
      </c>
      <c r="L48" s="16">
        <f>ROUND(E48*F48,2)</f>
        <v>0</v>
      </c>
      <c r="M48" s="16">
        <f>ROUND(H48*E48,2)</f>
        <v>0</v>
      </c>
      <c r="N48" s="16"/>
      <c r="O48" s="16">
        <f>ROUND(J48*E48,2)</f>
        <v>0</v>
      </c>
      <c r="P48" s="80">
        <f t="shared" si="11"/>
        <v>0</v>
      </c>
    </row>
    <row r="49" spans="1:18" s="51" customFormat="1" ht="18" customHeight="1" x14ac:dyDescent="0.2">
      <c r="A49" s="19"/>
      <c r="B49" s="20"/>
      <c r="C49" s="142" t="s">
        <v>306</v>
      </c>
      <c r="D49" s="77" t="s">
        <v>31</v>
      </c>
      <c r="E49" s="95">
        <v>0.3</v>
      </c>
      <c r="F49" s="16"/>
      <c r="G49" s="16"/>
      <c r="H49" s="16"/>
      <c r="I49" s="16">
        <v>0</v>
      </c>
      <c r="J49" s="16"/>
      <c r="K49" s="79">
        <f t="shared" si="10"/>
        <v>0</v>
      </c>
      <c r="L49" s="16"/>
      <c r="M49" s="16"/>
      <c r="N49" s="16">
        <f t="shared" ref="N49:N54" si="12">ROUND(E49*I49,2)</f>
        <v>0</v>
      </c>
      <c r="O49" s="16"/>
      <c r="P49" s="80">
        <f t="shared" si="11"/>
        <v>0</v>
      </c>
    </row>
    <row r="50" spans="1:18" s="51" customFormat="1" ht="18" customHeight="1" x14ac:dyDescent="0.2">
      <c r="A50" s="19"/>
      <c r="B50" s="20"/>
      <c r="C50" s="142" t="s">
        <v>307</v>
      </c>
      <c r="D50" s="77" t="s">
        <v>31</v>
      </c>
      <c r="E50" s="95">
        <v>0.3</v>
      </c>
      <c r="F50" s="16"/>
      <c r="G50" s="16"/>
      <c r="H50" s="16"/>
      <c r="I50" s="16"/>
      <c r="J50" s="16"/>
      <c r="K50" s="79">
        <f t="shared" si="10"/>
        <v>0</v>
      </c>
      <c r="L50" s="16"/>
      <c r="M50" s="16"/>
      <c r="N50" s="16">
        <f t="shared" si="12"/>
        <v>0</v>
      </c>
      <c r="O50" s="16"/>
      <c r="P50" s="80">
        <f t="shared" si="11"/>
        <v>0</v>
      </c>
    </row>
    <row r="51" spans="1:18" s="51" customFormat="1" ht="38.25" x14ac:dyDescent="0.2">
      <c r="A51" s="19"/>
      <c r="B51" s="56"/>
      <c r="C51" s="142" t="s">
        <v>308</v>
      </c>
      <c r="D51" s="77" t="s">
        <v>31</v>
      </c>
      <c r="E51" s="106">
        <v>0.26</v>
      </c>
      <c r="F51" s="16"/>
      <c r="G51" s="16"/>
      <c r="H51" s="16"/>
      <c r="I51" s="16"/>
      <c r="J51" s="16"/>
      <c r="K51" s="79">
        <f t="shared" si="10"/>
        <v>0</v>
      </c>
      <c r="L51" s="16"/>
      <c r="M51" s="16"/>
      <c r="N51" s="16">
        <f t="shared" si="12"/>
        <v>0</v>
      </c>
      <c r="O51" s="16"/>
      <c r="P51" s="80">
        <f t="shared" si="11"/>
        <v>0</v>
      </c>
    </row>
    <row r="52" spans="1:18" s="51" customFormat="1" ht="25.5" x14ac:dyDescent="0.2">
      <c r="A52" s="19"/>
      <c r="B52" s="56"/>
      <c r="C52" s="142" t="s">
        <v>309</v>
      </c>
      <c r="D52" s="77" t="s">
        <v>31</v>
      </c>
      <c r="E52" s="106">
        <v>0.45</v>
      </c>
      <c r="F52" s="16"/>
      <c r="G52" s="16"/>
      <c r="H52" s="16"/>
      <c r="I52" s="16"/>
      <c r="J52" s="16"/>
      <c r="K52" s="79">
        <f t="shared" si="10"/>
        <v>0</v>
      </c>
      <c r="L52" s="16"/>
      <c r="M52" s="16"/>
      <c r="N52" s="16">
        <f t="shared" si="12"/>
        <v>0</v>
      </c>
      <c r="O52" s="16"/>
      <c r="P52" s="80">
        <f t="shared" si="11"/>
        <v>0</v>
      </c>
    </row>
    <row r="53" spans="1:18" s="51" customFormat="1" x14ac:dyDescent="0.2">
      <c r="A53" s="19"/>
      <c r="B53" s="56"/>
      <c r="C53" s="142" t="s">
        <v>784</v>
      </c>
      <c r="D53" s="77" t="s">
        <v>34</v>
      </c>
      <c r="E53" s="97">
        <v>1</v>
      </c>
      <c r="F53" s="16"/>
      <c r="G53" s="16"/>
      <c r="H53" s="16"/>
      <c r="I53" s="16"/>
      <c r="J53" s="16"/>
      <c r="K53" s="79">
        <f t="shared" si="10"/>
        <v>0</v>
      </c>
      <c r="L53" s="16"/>
      <c r="M53" s="16"/>
      <c r="N53" s="16">
        <f t="shared" si="12"/>
        <v>0</v>
      </c>
      <c r="O53" s="16"/>
      <c r="P53" s="80">
        <f t="shared" si="11"/>
        <v>0</v>
      </c>
    </row>
    <row r="54" spans="1:18" s="51" customFormat="1" ht="25.5" x14ac:dyDescent="0.2">
      <c r="A54" s="19"/>
      <c r="B54" s="56"/>
      <c r="C54" s="142" t="s">
        <v>310</v>
      </c>
      <c r="D54" s="77" t="s">
        <v>34</v>
      </c>
      <c r="E54" s="97">
        <v>1</v>
      </c>
      <c r="F54" s="16"/>
      <c r="G54" s="16"/>
      <c r="H54" s="16"/>
      <c r="I54" s="16">
        <v>0</v>
      </c>
      <c r="J54" s="16"/>
      <c r="K54" s="79">
        <f t="shared" si="10"/>
        <v>0</v>
      </c>
      <c r="L54" s="16"/>
      <c r="M54" s="16"/>
      <c r="N54" s="16">
        <f t="shared" si="12"/>
        <v>0</v>
      </c>
      <c r="O54" s="16"/>
      <c r="P54" s="80">
        <f t="shared" si="11"/>
        <v>0</v>
      </c>
    </row>
    <row r="55" spans="1:18" s="51" customFormat="1" ht="18" customHeight="1" x14ac:dyDescent="0.2">
      <c r="A55" s="19"/>
      <c r="B55" s="20"/>
      <c r="C55" s="134" t="s">
        <v>37</v>
      </c>
      <c r="D55" s="77"/>
      <c r="E55" s="78"/>
      <c r="F55" s="16"/>
      <c r="G55" s="16"/>
      <c r="H55" s="16"/>
      <c r="I55" s="16"/>
      <c r="J55" s="79"/>
      <c r="K55" s="79"/>
      <c r="L55" s="16"/>
      <c r="M55" s="16"/>
      <c r="N55" s="16"/>
      <c r="O55" s="16"/>
      <c r="P55" s="80"/>
    </row>
    <row r="56" spans="1:18" s="51" customFormat="1" ht="25.5" x14ac:dyDescent="0.2">
      <c r="A56" s="19">
        <v>19</v>
      </c>
      <c r="B56" s="20"/>
      <c r="C56" s="20" t="s">
        <v>255</v>
      </c>
      <c r="D56" s="93" t="s">
        <v>35</v>
      </c>
      <c r="E56" s="95">
        <v>16.600000000000001</v>
      </c>
      <c r="F56" s="16"/>
      <c r="G56" s="16"/>
      <c r="H56" s="16">
        <f>ROUND(F56*G56,2)</f>
        <v>0</v>
      </c>
      <c r="I56" s="16"/>
      <c r="J56" s="16"/>
      <c r="K56" s="79">
        <f t="shared" ref="K56:K63" si="13">J56+I56+H56</f>
        <v>0</v>
      </c>
      <c r="L56" s="16">
        <f>ROUND(E56*F56,2)</f>
        <v>0</v>
      </c>
      <c r="M56" s="16">
        <f>ROUND(H56*E56,2)</f>
        <v>0</v>
      </c>
      <c r="N56" s="16"/>
      <c r="O56" s="16">
        <f>ROUND(J56*E56,2)</f>
        <v>0</v>
      </c>
      <c r="P56" s="80">
        <f t="shared" ref="P56:P63" si="14">M56+N56+O56</f>
        <v>0</v>
      </c>
    </row>
    <row r="57" spans="1:18" s="51" customFormat="1" ht="38.25" x14ac:dyDescent="0.2">
      <c r="A57" s="19"/>
      <c r="B57" s="56"/>
      <c r="C57" s="142" t="s">
        <v>261</v>
      </c>
      <c r="D57" s="77" t="s">
        <v>35</v>
      </c>
      <c r="E57" s="106">
        <v>13.97</v>
      </c>
      <c r="F57" s="16"/>
      <c r="G57" s="16"/>
      <c r="H57" s="16"/>
      <c r="I57" s="16"/>
      <c r="J57" s="16"/>
      <c r="K57" s="79">
        <f t="shared" si="13"/>
        <v>0</v>
      </c>
      <c r="L57" s="16"/>
      <c r="M57" s="16"/>
      <c r="N57" s="16">
        <f>ROUND(E57*I57,2)</f>
        <v>0</v>
      </c>
      <c r="O57" s="16"/>
      <c r="P57" s="80">
        <f t="shared" si="14"/>
        <v>0</v>
      </c>
    </row>
    <row r="58" spans="1:18" s="51" customFormat="1" ht="51" x14ac:dyDescent="0.2">
      <c r="A58" s="19"/>
      <c r="B58" s="56"/>
      <c r="C58" s="142" t="s">
        <v>311</v>
      </c>
      <c r="D58" s="77" t="s">
        <v>35</v>
      </c>
      <c r="E58" s="106">
        <v>2.66</v>
      </c>
      <c r="F58" s="16"/>
      <c r="G58" s="16"/>
      <c r="H58" s="16"/>
      <c r="I58" s="16"/>
      <c r="J58" s="16"/>
      <c r="K58" s="79">
        <f t="shared" si="13"/>
        <v>0</v>
      </c>
      <c r="L58" s="16"/>
      <c r="M58" s="16"/>
      <c r="N58" s="16">
        <f>ROUND(E58*I58,2)</f>
        <v>0</v>
      </c>
      <c r="O58" s="16"/>
      <c r="P58" s="80">
        <f t="shared" si="14"/>
        <v>0</v>
      </c>
    </row>
    <row r="59" spans="1:18" s="51" customFormat="1" ht="25.5" x14ac:dyDescent="0.2">
      <c r="A59" s="19"/>
      <c r="B59" s="56"/>
      <c r="C59" s="142" t="s">
        <v>802</v>
      </c>
      <c r="D59" s="77" t="s">
        <v>34</v>
      </c>
      <c r="E59" s="95">
        <v>1</v>
      </c>
      <c r="F59" s="16"/>
      <c r="G59" s="16"/>
      <c r="H59" s="16"/>
      <c r="I59" s="16"/>
      <c r="J59" s="16"/>
      <c r="K59" s="79">
        <f t="shared" si="13"/>
        <v>0</v>
      </c>
      <c r="L59" s="16"/>
      <c r="M59" s="16"/>
      <c r="N59" s="16">
        <f>ROUND(E59*I59,2)</f>
        <v>0</v>
      </c>
      <c r="O59" s="16"/>
      <c r="P59" s="80">
        <f t="shared" si="14"/>
        <v>0</v>
      </c>
    </row>
    <row r="60" spans="1:18" s="51" customFormat="1" ht="25.5" x14ac:dyDescent="0.2">
      <c r="A60" s="19">
        <v>20</v>
      </c>
      <c r="B60" s="93"/>
      <c r="C60" s="20" t="s">
        <v>296</v>
      </c>
      <c r="D60" s="77" t="s">
        <v>30</v>
      </c>
      <c r="E60" s="97">
        <v>2</v>
      </c>
      <c r="F60" s="16"/>
      <c r="G60" s="16"/>
      <c r="H60" s="16">
        <f>ROUND(F60*G60,2)</f>
        <v>0</v>
      </c>
      <c r="I60" s="16"/>
      <c r="J60" s="16"/>
      <c r="K60" s="79">
        <f t="shared" si="13"/>
        <v>0</v>
      </c>
      <c r="L60" s="16">
        <f>ROUND(E60*F60,2)</f>
        <v>0</v>
      </c>
      <c r="M60" s="16">
        <f>ROUND(H60*E60,2)</f>
        <v>0</v>
      </c>
      <c r="N60" s="16"/>
      <c r="O60" s="16">
        <f>ROUND(J60*E60,2)</f>
        <v>0</v>
      </c>
      <c r="P60" s="80">
        <f t="shared" si="14"/>
        <v>0</v>
      </c>
    </row>
    <row r="61" spans="1:18" s="51" customFormat="1" ht="18" customHeight="1" x14ac:dyDescent="0.2">
      <c r="A61" s="19"/>
      <c r="B61" s="56"/>
      <c r="C61" s="142" t="s">
        <v>312</v>
      </c>
      <c r="D61" s="77" t="s">
        <v>30</v>
      </c>
      <c r="E61" s="97">
        <v>1</v>
      </c>
      <c r="F61" s="16"/>
      <c r="G61" s="16"/>
      <c r="H61" s="16"/>
      <c r="I61" s="16"/>
      <c r="J61" s="16"/>
      <c r="K61" s="79">
        <f t="shared" si="13"/>
        <v>0</v>
      </c>
      <c r="L61" s="16"/>
      <c r="M61" s="16"/>
      <c r="N61" s="16">
        <f>ROUND(E61*I61,2)</f>
        <v>0</v>
      </c>
      <c r="O61" s="16"/>
      <c r="P61" s="80">
        <f t="shared" si="14"/>
        <v>0</v>
      </c>
      <c r="Q61" s="99"/>
      <c r="R61" s="99"/>
    </row>
    <row r="62" spans="1:18" s="51" customFormat="1" ht="18" customHeight="1" x14ac:dyDescent="0.2">
      <c r="A62" s="19"/>
      <c r="B62" s="56"/>
      <c r="C62" s="142" t="s">
        <v>313</v>
      </c>
      <c r="D62" s="77" t="s">
        <v>30</v>
      </c>
      <c r="E62" s="97">
        <v>1</v>
      </c>
      <c r="F62" s="16"/>
      <c r="G62" s="16"/>
      <c r="H62" s="16"/>
      <c r="I62" s="16"/>
      <c r="J62" s="16"/>
      <c r="K62" s="79">
        <f t="shared" si="13"/>
        <v>0</v>
      </c>
      <c r="L62" s="16"/>
      <c r="M62" s="16"/>
      <c r="N62" s="16">
        <f>ROUND(E62*I62,2)</f>
        <v>0</v>
      </c>
      <c r="O62" s="16"/>
      <c r="P62" s="80">
        <f t="shared" si="14"/>
        <v>0</v>
      </c>
      <c r="Q62" s="99"/>
      <c r="R62" s="99"/>
    </row>
    <row r="63" spans="1:18" s="51" customFormat="1" ht="18" customHeight="1" thickBot="1" x14ac:dyDescent="0.25">
      <c r="A63" s="19"/>
      <c r="B63" s="56"/>
      <c r="C63" s="142" t="s">
        <v>254</v>
      </c>
      <c r="D63" s="77" t="s">
        <v>34</v>
      </c>
      <c r="E63" s="97">
        <v>1</v>
      </c>
      <c r="F63" s="16"/>
      <c r="G63" s="16"/>
      <c r="H63" s="16"/>
      <c r="I63" s="16"/>
      <c r="J63" s="16"/>
      <c r="K63" s="79">
        <f t="shared" si="13"/>
        <v>0</v>
      </c>
      <c r="L63" s="16"/>
      <c r="M63" s="16"/>
      <c r="N63" s="16">
        <f>ROUND(E63*I63,2)</f>
        <v>0</v>
      </c>
      <c r="O63" s="16"/>
      <c r="P63" s="80">
        <f t="shared" si="14"/>
        <v>0</v>
      </c>
    </row>
    <row r="64" spans="1:18" s="17" customFormat="1" ht="18" customHeight="1" thickBot="1" x14ac:dyDescent="0.25">
      <c r="A64" s="58"/>
      <c r="B64" s="60"/>
      <c r="C64" s="60" t="s">
        <v>10</v>
      </c>
      <c r="D64" s="81"/>
      <c r="E64" s="82"/>
      <c r="F64" s="61"/>
      <c r="G64" s="61"/>
      <c r="H64" s="61"/>
      <c r="I64" s="61"/>
      <c r="J64" s="61"/>
      <c r="K64" s="61"/>
      <c r="L64" s="61">
        <f>SUM(L14:L63)</f>
        <v>0</v>
      </c>
      <c r="M64" s="61">
        <f>SUM(M14:M63)</f>
        <v>0</v>
      </c>
      <c r="N64" s="61">
        <f>SUM(N14:N63)</f>
        <v>0</v>
      </c>
      <c r="O64" s="61">
        <f>SUM(O14:O63)</f>
        <v>0</v>
      </c>
      <c r="P64" s="61">
        <f>SUM(P14:P63)</f>
        <v>0</v>
      </c>
    </row>
    <row r="65" spans="1:16" ht="18" customHeight="1" thickBot="1" x14ac:dyDescent="0.25">
      <c r="A65" s="25"/>
      <c r="B65" s="25"/>
      <c r="C65" s="113"/>
      <c r="D65" s="83"/>
      <c r="E65" s="83"/>
      <c r="F65" s="83"/>
      <c r="G65" s="83"/>
      <c r="H65" s="83"/>
      <c r="I65" s="83"/>
      <c r="J65" s="26"/>
      <c r="K65" s="26" t="s">
        <v>76</v>
      </c>
      <c r="L65" s="139"/>
      <c r="M65" s="84"/>
      <c r="N65" s="16">
        <f>ROUND(N64*0.05,2)</f>
        <v>0</v>
      </c>
      <c r="O65" s="85"/>
      <c r="P65" s="85"/>
    </row>
    <row r="66" spans="1:16" ht="21" customHeight="1" thickBot="1" x14ac:dyDescent="0.25">
      <c r="A66" s="25"/>
      <c r="B66" s="25"/>
      <c r="C66" s="113"/>
      <c r="D66" s="83"/>
      <c r="E66" s="83"/>
      <c r="F66" s="83"/>
      <c r="G66" s="83"/>
      <c r="H66" s="83"/>
      <c r="I66" s="83"/>
      <c r="J66" s="27"/>
      <c r="K66" s="27"/>
      <c r="L66" s="27" t="s">
        <v>18</v>
      </c>
      <c r="M66" s="86">
        <f>M65+M64</f>
        <v>0</v>
      </c>
      <c r="N66" s="86">
        <f>N65+N64</f>
        <v>0</v>
      </c>
      <c r="O66" s="86">
        <f>O65+O64</f>
        <v>0</v>
      </c>
      <c r="P66" s="86">
        <f>SUM(M66:O66)</f>
        <v>0</v>
      </c>
    </row>
    <row r="68" spans="1:16" ht="14.25" x14ac:dyDescent="0.2">
      <c r="A68" s="12"/>
      <c r="B68" s="71" t="s">
        <v>12</v>
      </c>
      <c r="C68" s="114"/>
      <c r="D68" s="33" t="s">
        <v>74</v>
      </c>
      <c r="G68" s="33"/>
      <c r="H68" s="33" t="s">
        <v>19</v>
      </c>
      <c r="I68" s="33"/>
      <c r="J68" s="33"/>
      <c r="K68" s="33"/>
      <c r="M68" s="33"/>
      <c r="N68" s="12"/>
      <c r="O68" s="12"/>
      <c r="P68" s="12"/>
    </row>
    <row r="69" spans="1:16" ht="14.25" x14ac:dyDescent="0.2">
      <c r="A69" s="12"/>
      <c r="D69" s="35" t="s">
        <v>75</v>
      </c>
      <c r="N69" s="12"/>
      <c r="O69" s="12"/>
      <c r="P69" s="12"/>
    </row>
    <row r="70" spans="1:16" ht="14.25" x14ac:dyDescent="0.2">
      <c r="A70" s="12"/>
      <c r="B70" s="35"/>
      <c r="N70" s="12"/>
      <c r="O70" s="12"/>
      <c r="P70" s="12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74" fitToHeight="5" orientation="landscape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pageSetUpPr fitToPage="1"/>
  </sheetPr>
  <dimension ref="A1:R42"/>
  <sheetViews>
    <sheetView workbookViewId="0">
      <selection activeCell="H16" sqref="H16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7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140625" style="36"/>
    <col min="12" max="12" width="10.42578125" style="36" customWidth="1"/>
    <col min="13" max="13" width="10.140625" style="36" bestFit="1" customWidth="1"/>
    <col min="14" max="16" width="11.28515625" style="36" bestFit="1" customWidth="1"/>
    <col min="17" max="17" width="9.140625" style="12"/>
    <col min="18" max="18" width="14" style="12" customWidth="1"/>
    <col min="19" max="16384" width="9.140625" style="12"/>
  </cols>
  <sheetData>
    <row r="1" spans="1:16" s="4" customFormat="1" ht="18" x14ac:dyDescent="0.2">
      <c r="A1" s="1"/>
      <c r="B1" s="8"/>
      <c r="C1" s="111" t="s">
        <v>713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18" x14ac:dyDescent="0.2">
      <c r="A2" s="1" t="s">
        <v>143</v>
      </c>
      <c r="B2" s="6"/>
      <c r="C2" s="11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4" customFormat="1" ht="15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11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4" customFormat="1" ht="15" x14ac:dyDescent="0.2">
      <c r="A4" s="4" t="str">
        <f>'Obj.1-1'!A4</f>
        <v>Objekta nosaukums: Dzīvojamā ēka. Fasādes un 1.stāvs</v>
      </c>
      <c r="B4" s="8"/>
      <c r="C4" s="87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5" x14ac:dyDescent="0.2">
      <c r="A5" s="4" t="str">
        <f>'Lok.1-0'!A4</f>
        <v>Būves adrese: Baznīcas ielā 30, Kuldīgā</v>
      </c>
      <c r="B5" s="8"/>
      <c r="C5" s="87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5" x14ac:dyDescent="0.2">
      <c r="A6" s="7"/>
      <c r="B6" s="6"/>
      <c r="C6" s="11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4" customFormat="1" ht="15" x14ac:dyDescent="0.2">
      <c r="A7" s="4" t="s">
        <v>87</v>
      </c>
      <c r="B7" s="8"/>
      <c r="C7" s="87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4" customFormat="1" ht="18" x14ac:dyDescent="0.2">
      <c r="A8" s="9"/>
      <c r="B8" s="8"/>
      <c r="C8" s="87"/>
      <c r="D8" s="36"/>
      <c r="E8" s="3"/>
      <c r="F8" s="7"/>
      <c r="G8" s="3"/>
      <c r="H8" s="3"/>
      <c r="I8" s="3"/>
      <c r="J8" s="3"/>
      <c r="K8" s="3"/>
      <c r="L8" s="7" t="s">
        <v>40</v>
      </c>
      <c r="M8" s="3"/>
      <c r="N8" s="41"/>
      <c r="O8" s="73">
        <f>P38</f>
        <v>0</v>
      </c>
      <c r="P8" s="3"/>
    </row>
    <row r="9" spans="1:16" s="4" customFormat="1" ht="18" x14ac:dyDescent="0.2">
      <c r="A9" s="9"/>
      <c r="B9" s="8"/>
      <c r="C9" s="87"/>
      <c r="D9" s="37"/>
      <c r="E9" s="3"/>
      <c r="F9" s="7"/>
      <c r="G9" s="3"/>
      <c r="H9" s="3"/>
      <c r="I9" s="3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16" s="4" customFormat="1" ht="15.75" thickBot="1" x14ac:dyDescent="0.25">
      <c r="A10" s="11"/>
      <c r="B10" s="6"/>
      <c r="C10" s="11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">
      <c r="A11" s="195" t="s">
        <v>14</v>
      </c>
      <c r="B11" s="195" t="s">
        <v>9</v>
      </c>
      <c r="C11" s="198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16" s="13" customFormat="1" ht="10.5" x14ac:dyDescent="0.2">
      <c r="A12" s="196"/>
      <c r="B12" s="196"/>
      <c r="C12" s="199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16" s="13" customFormat="1" ht="34.5" thickBot="1" x14ac:dyDescent="0.25">
      <c r="A13" s="197"/>
      <c r="B13" s="197"/>
      <c r="C13" s="200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141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16" s="51" customFormat="1" x14ac:dyDescent="0.2">
      <c r="A14" s="19"/>
      <c r="B14" s="20"/>
      <c r="C14" s="134" t="s">
        <v>249</v>
      </c>
      <c r="D14" s="77"/>
      <c r="E14" s="78"/>
      <c r="F14" s="16"/>
      <c r="G14" s="16"/>
      <c r="H14" s="16"/>
      <c r="I14" s="16"/>
      <c r="J14" s="88"/>
      <c r="K14" s="88"/>
      <c r="L14" s="16"/>
      <c r="M14" s="16"/>
      <c r="N14" s="16"/>
      <c r="O14" s="16"/>
      <c r="P14" s="80"/>
    </row>
    <row r="15" spans="1:16" s="17" customFormat="1" ht="63.75" x14ac:dyDescent="0.2">
      <c r="A15" s="49">
        <v>1</v>
      </c>
      <c r="B15" s="110"/>
      <c r="C15" s="20" t="s">
        <v>768</v>
      </c>
      <c r="D15" s="77" t="s">
        <v>31</v>
      </c>
      <c r="E15" s="95">
        <v>2</v>
      </c>
      <c r="F15" s="16"/>
      <c r="G15" s="16"/>
      <c r="H15" s="16">
        <f>ROUND(F15*G15,2)</f>
        <v>0</v>
      </c>
      <c r="I15" s="16"/>
      <c r="J15" s="16"/>
      <c r="K15" s="79">
        <f t="shared" ref="K15:K21" si="0">J15+I15+H15</f>
        <v>0</v>
      </c>
      <c r="L15" s="16">
        <f>ROUND(E15*F15,2)</f>
        <v>0</v>
      </c>
      <c r="M15" s="16">
        <f>ROUND(H15*E15,2)</f>
        <v>0</v>
      </c>
      <c r="N15" s="16"/>
      <c r="O15" s="16">
        <f>ROUND(J15*E15,2)</f>
        <v>0</v>
      </c>
      <c r="P15" s="80">
        <f t="shared" ref="P15:P21" si="1">M15+N15+O15</f>
        <v>0</v>
      </c>
    </row>
    <row r="16" spans="1:16" s="17" customFormat="1" ht="38.25" x14ac:dyDescent="0.2">
      <c r="A16" s="49">
        <v>2</v>
      </c>
      <c r="B16" s="110"/>
      <c r="C16" s="20" t="s">
        <v>769</v>
      </c>
      <c r="D16" s="77" t="s">
        <v>31</v>
      </c>
      <c r="E16" s="95">
        <v>15.1</v>
      </c>
      <c r="F16" s="16"/>
      <c r="G16" s="16"/>
      <c r="H16" s="16">
        <f>ROUND(F16*G16,2)</f>
        <v>0</v>
      </c>
      <c r="I16" s="16"/>
      <c r="J16" s="16"/>
      <c r="K16" s="79">
        <f t="shared" si="0"/>
        <v>0</v>
      </c>
      <c r="L16" s="16">
        <f>ROUND(E16*F16,2)</f>
        <v>0</v>
      </c>
      <c r="M16" s="16">
        <f>ROUND(H16*E16,2)</f>
        <v>0</v>
      </c>
      <c r="N16" s="16"/>
      <c r="O16" s="16">
        <f>ROUND(J16*E16,2)</f>
        <v>0</v>
      </c>
      <c r="P16" s="80">
        <f t="shared" si="1"/>
        <v>0</v>
      </c>
    </row>
    <row r="17" spans="1:18" s="17" customFormat="1" ht="63.75" x14ac:dyDescent="0.2">
      <c r="A17" s="49">
        <v>3</v>
      </c>
      <c r="B17" s="110"/>
      <c r="C17" s="20" t="s">
        <v>770</v>
      </c>
      <c r="D17" s="77" t="s">
        <v>31</v>
      </c>
      <c r="E17" s="95">
        <v>8</v>
      </c>
      <c r="F17" s="16"/>
      <c r="G17" s="16"/>
      <c r="H17" s="16">
        <f>ROUND(F17*G17,2)</f>
        <v>0</v>
      </c>
      <c r="I17" s="16"/>
      <c r="J17" s="16"/>
      <c r="K17" s="79">
        <f t="shared" si="0"/>
        <v>0</v>
      </c>
      <c r="L17" s="16">
        <f>ROUND(E17*F17,2)</f>
        <v>0</v>
      </c>
      <c r="M17" s="16">
        <f>ROUND(H17*E17,2)</f>
        <v>0</v>
      </c>
      <c r="N17" s="16"/>
      <c r="O17" s="16">
        <f>ROUND(J17*E17,2)</f>
        <v>0</v>
      </c>
      <c r="P17" s="80">
        <f t="shared" si="1"/>
        <v>0</v>
      </c>
    </row>
    <row r="18" spans="1:18" s="17" customFormat="1" ht="38.25" x14ac:dyDescent="0.2">
      <c r="A18" s="49">
        <v>4</v>
      </c>
      <c r="B18" s="110"/>
      <c r="C18" s="20" t="s">
        <v>771</v>
      </c>
      <c r="D18" s="77" t="s">
        <v>31</v>
      </c>
      <c r="E18" s="95">
        <v>81.3</v>
      </c>
      <c r="F18" s="16"/>
      <c r="G18" s="16"/>
      <c r="H18" s="16">
        <f>ROUND(F18*G18,2)</f>
        <v>0</v>
      </c>
      <c r="I18" s="16"/>
      <c r="J18" s="16"/>
      <c r="K18" s="79">
        <f t="shared" si="0"/>
        <v>0</v>
      </c>
      <c r="L18" s="16">
        <f>ROUND(E18*F18,2)</f>
        <v>0</v>
      </c>
      <c r="M18" s="16">
        <f>ROUND(H18*E18,2)</f>
        <v>0</v>
      </c>
      <c r="N18" s="16"/>
      <c r="O18" s="16">
        <f>ROUND(J18*E18,2)</f>
        <v>0</v>
      </c>
      <c r="P18" s="80">
        <f t="shared" si="1"/>
        <v>0</v>
      </c>
    </row>
    <row r="19" spans="1:18" s="17" customFormat="1" ht="25.5" x14ac:dyDescent="0.2">
      <c r="A19" s="49">
        <v>5</v>
      </c>
      <c r="B19" s="110"/>
      <c r="C19" s="20" t="s">
        <v>252</v>
      </c>
      <c r="D19" s="77" t="s">
        <v>31</v>
      </c>
      <c r="E19" s="95">
        <v>15.3</v>
      </c>
      <c r="F19" s="16"/>
      <c r="G19" s="16"/>
      <c r="H19" s="16">
        <f>ROUND(F19*G19,2)</f>
        <v>0</v>
      </c>
      <c r="I19" s="16"/>
      <c r="J19" s="16"/>
      <c r="K19" s="79">
        <f t="shared" si="0"/>
        <v>0</v>
      </c>
      <c r="L19" s="16">
        <f>ROUND(E19*F19,2)</f>
        <v>0</v>
      </c>
      <c r="M19" s="16">
        <f>ROUND(H19*E19,2)</f>
        <v>0</v>
      </c>
      <c r="N19" s="16"/>
      <c r="O19" s="16">
        <f>ROUND(J19*E19,2)</f>
        <v>0</v>
      </c>
      <c r="P19" s="80">
        <f t="shared" si="1"/>
        <v>0</v>
      </c>
    </row>
    <row r="20" spans="1:18" s="51" customFormat="1" ht="25.5" x14ac:dyDescent="0.2">
      <c r="A20" s="19"/>
      <c r="B20" s="56"/>
      <c r="C20" s="142" t="s">
        <v>251</v>
      </c>
      <c r="D20" s="77" t="s">
        <v>29</v>
      </c>
      <c r="E20" s="95">
        <f>E19*0.02</f>
        <v>0.3</v>
      </c>
      <c r="F20" s="16"/>
      <c r="G20" s="16"/>
      <c r="H20" s="16"/>
      <c r="I20" s="16"/>
      <c r="J20" s="16"/>
      <c r="K20" s="79">
        <f t="shared" si="0"/>
        <v>0</v>
      </c>
      <c r="L20" s="16"/>
      <c r="M20" s="16"/>
      <c r="N20" s="16">
        <f>ROUND(E20*I20,2)</f>
        <v>0</v>
      </c>
      <c r="O20" s="16"/>
      <c r="P20" s="80">
        <f t="shared" si="1"/>
        <v>0</v>
      </c>
    </row>
    <row r="21" spans="1:18" s="17" customFormat="1" ht="38.25" x14ac:dyDescent="0.2">
      <c r="A21" s="49">
        <v>6</v>
      </c>
      <c r="B21" s="110"/>
      <c r="C21" s="20" t="s">
        <v>772</v>
      </c>
      <c r="D21" s="77" t="s">
        <v>31</v>
      </c>
      <c r="E21" s="95">
        <v>30.6</v>
      </c>
      <c r="F21" s="16"/>
      <c r="G21" s="16"/>
      <c r="H21" s="16">
        <f>ROUND(F21*G21,2)</f>
        <v>0</v>
      </c>
      <c r="I21" s="16"/>
      <c r="J21" s="16"/>
      <c r="K21" s="79">
        <f t="shared" si="0"/>
        <v>0</v>
      </c>
      <c r="L21" s="16">
        <f>ROUND(E21*F21,2)</f>
        <v>0</v>
      </c>
      <c r="M21" s="16">
        <f>ROUND(H21*E21,2)</f>
        <v>0</v>
      </c>
      <c r="N21" s="16"/>
      <c r="O21" s="16">
        <f>ROUND(J21*E21,2)</f>
        <v>0</v>
      </c>
      <c r="P21" s="80">
        <f t="shared" si="1"/>
        <v>0</v>
      </c>
    </row>
    <row r="22" spans="1:18" s="17" customFormat="1" ht="51" x14ac:dyDescent="0.2">
      <c r="A22" s="49">
        <v>7</v>
      </c>
      <c r="B22" s="56"/>
      <c r="C22" s="20" t="s">
        <v>773</v>
      </c>
      <c r="D22" s="77" t="s">
        <v>31</v>
      </c>
      <c r="E22" s="95">
        <v>20.5</v>
      </c>
      <c r="F22" s="16"/>
      <c r="G22" s="16"/>
      <c r="H22" s="16">
        <f>ROUND(F22*G22,2)</f>
        <v>0</v>
      </c>
      <c r="I22" s="16"/>
      <c r="J22" s="16"/>
      <c r="K22" s="79">
        <f t="shared" ref="K22:K24" si="2">J22+I22+H22</f>
        <v>0</v>
      </c>
      <c r="L22" s="16">
        <f>ROUND(E22*F22,2)</f>
        <v>0</v>
      </c>
      <c r="M22" s="16">
        <f>ROUND(H22*E22,2)</f>
        <v>0</v>
      </c>
      <c r="N22" s="16"/>
      <c r="O22" s="16">
        <f>ROUND(J22*E22,2)</f>
        <v>0</v>
      </c>
      <c r="P22" s="80">
        <f t="shared" ref="P22:P25" si="3">M22+N22+O22</f>
        <v>0</v>
      </c>
      <c r="R22" s="51"/>
    </row>
    <row r="23" spans="1:18" s="17" customFormat="1" ht="25.5" x14ac:dyDescent="0.2">
      <c r="A23" s="49">
        <v>8</v>
      </c>
      <c r="B23" s="110"/>
      <c r="C23" s="20" t="s">
        <v>253</v>
      </c>
      <c r="D23" s="77" t="s">
        <v>31</v>
      </c>
      <c r="E23" s="95">
        <v>3.9</v>
      </c>
      <c r="F23" s="16"/>
      <c r="G23" s="16"/>
      <c r="H23" s="16">
        <f>ROUND(F23*G23,2)</f>
        <v>0</v>
      </c>
      <c r="I23" s="16"/>
      <c r="J23" s="16"/>
      <c r="K23" s="79">
        <f t="shared" si="2"/>
        <v>0</v>
      </c>
      <c r="L23" s="16">
        <f>ROUND(E23*F23,2)</f>
        <v>0</v>
      </c>
      <c r="M23" s="16">
        <f>ROUND(H23*E23,2)</f>
        <v>0</v>
      </c>
      <c r="N23" s="16"/>
      <c r="O23" s="16">
        <f>ROUND(J23*E23,2)</f>
        <v>0</v>
      </c>
      <c r="P23" s="80">
        <f t="shared" si="3"/>
        <v>0</v>
      </c>
    </row>
    <row r="24" spans="1:18" s="51" customFormat="1" ht="38.25" x14ac:dyDescent="0.2">
      <c r="A24" s="19"/>
      <c r="B24" s="110"/>
      <c r="C24" s="142" t="s">
        <v>256</v>
      </c>
      <c r="D24" s="77" t="s">
        <v>35</v>
      </c>
      <c r="E24" s="95">
        <v>19.5</v>
      </c>
      <c r="F24" s="16"/>
      <c r="G24" s="16"/>
      <c r="H24" s="16"/>
      <c r="I24" s="16"/>
      <c r="J24" s="16"/>
      <c r="K24" s="79">
        <f t="shared" si="2"/>
        <v>0</v>
      </c>
      <c r="L24" s="16"/>
      <c r="M24" s="16"/>
      <c r="N24" s="16">
        <f>ROUND(E24*I24,2)</f>
        <v>0</v>
      </c>
      <c r="O24" s="16"/>
      <c r="P24" s="80">
        <f t="shared" si="3"/>
        <v>0</v>
      </c>
    </row>
    <row r="25" spans="1:18" s="51" customFormat="1" x14ac:dyDescent="0.2">
      <c r="A25" s="19"/>
      <c r="B25" s="56"/>
      <c r="C25" s="142" t="s">
        <v>254</v>
      </c>
      <c r="D25" s="77" t="s">
        <v>34</v>
      </c>
      <c r="E25" s="97">
        <v>1</v>
      </c>
      <c r="F25" s="16"/>
      <c r="G25" s="16"/>
      <c r="H25" s="16"/>
      <c r="I25" s="16"/>
      <c r="J25" s="16"/>
      <c r="K25" s="79">
        <f t="shared" ref="K25:K30" si="4">J25+I25+H25</f>
        <v>0</v>
      </c>
      <c r="L25" s="16"/>
      <c r="M25" s="16"/>
      <c r="N25" s="16">
        <f>ROUND(E25*I25,2)</f>
        <v>0</v>
      </c>
      <c r="O25" s="16"/>
      <c r="P25" s="80">
        <f t="shared" si="3"/>
        <v>0</v>
      </c>
    </row>
    <row r="26" spans="1:18" s="17" customFormat="1" ht="25.5" x14ac:dyDescent="0.2">
      <c r="A26" s="49">
        <v>9</v>
      </c>
      <c r="B26" s="110"/>
      <c r="C26" s="20" t="s">
        <v>259</v>
      </c>
      <c r="D26" s="77" t="s">
        <v>30</v>
      </c>
      <c r="E26" s="97">
        <v>1</v>
      </c>
      <c r="F26" s="16"/>
      <c r="G26" s="16"/>
      <c r="H26" s="16">
        <f>ROUND(F26*G26,2)</f>
        <v>0</v>
      </c>
      <c r="I26" s="16"/>
      <c r="J26" s="16"/>
      <c r="K26" s="79">
        <f t="shared" si="4"/>
        <v>0</v>
      </c>
      <c r="L26" s="16">
        <f>ROUND(E26*F26,2)</f>
        <v>0</v>
      </c>
      <c r="M26" s="16">
        <f>ROUND(H26*E26,2)</f>
        <v>0</v>
      </c>
      <c r="N26" s="16"/>
      <c r="O26" s="16">
        <f>ROUND(J26*E26,2)</f>
        <v>0</v>
      </c>
      <c r="P26" s="80">
        <f>M26+N26+O26</f>
        <v>0</v>
      </c>
    </row>
    <row r="27" spans="1:18" s="51" customFormat="1" ht="25.5" x14ac:dyDescent="0.2">
      <c r="A27" s="19"/>
      <c r="B27" s="56"/>
      <c r="C27" s="142" t="s">
        <v>260</v>
      </c>
      <c r="D27" s="77" t="s">
        <v>30</v>
      </c>
      <c r="E27" s="97">
        <v>1</v>
      </c>
      <c r="F27" s="16"/>
      <c r="G27" s="16"/>
      <c r="H27" s="16"/>
      <c r="I27" s="16"/>
      <c r="J27" s="16"/>
      <c r="K27" s="79">
        <f t="shared" si="4"/>
        <v>0</v>
      </c>
      <c r="L27" s="16"/>
      <c r="M27" s="16"/>
      <c r="N27" s="16">
        <f>ROUND(E27*I27,2)</f>
        <v>0</v>
      </c>
      <c r="O27" s="16"/>
      <c r="P27" s="80">
        <f>M27+N27+O27</f>
        <v>0</v>
      </c>
    </row>
    <row r="28" spans="1:18" s="51" customFormat="1" x14ac:dyDescent="0.2">
      <c r="A28" s="19"/>
      <c r="B28" s="56"/>
      <c r="C28" s="142" t="s">
        <v>254</v>
      </c>
      <c r="D28" s="77" t="s">
        <v>34</v>
      </c>
      <c r="E28" s="97">
        <v>1</v>
      </c>
      <c r="F28" s="16"/>
      <c r="G28" s="16"/>
      <c r="H28" s="16"/>
      <c r="I28" s="16"/>
      <c r="J28" s="16"/>
      <c r="K28" s="79">
        <f t="shared" si="4"/>
        <v>0</v>
      </c>
      <c r="L28" s="16"/>
      <c r="M28" s="16"/>
      <c r="N28" s="16">
        <f>ROUND(E28*I28,2)</f>
        <v>0</v>
      </c>
      <c r="O28" s="16"/>
      <c r="P28" s="80">
        <f>M28+N28+O28</f>
        <v>0</v>
      </c>
    </row>
    <row r="29" spans="1:18" s="17" customFormat="1" ht="38.25" x14ac:dyDescent="0.2">
      <c r="A29" s="49">
        <v>10</v>
      </c>
      <c r="B29" s="110"/>
      <c r="C29" s="20" t="s">
        <v>750</v>
      </c>
      <c r="D29" s="93" t="s">
        <v>751</v>
      </c>
      <c r="E29" s="106">
        <v>2.84</v>
      </c>
      <c r="F29" s="16"/>
      <c r="G29" s="16"/>
      <c r="H29" s="16">
        <f>ROUND(F29*G29,2)</f>
        <v>0</v>
      </c>
      <c r="I29" s="16"/>
      <c r="J29" s="16"/>
      <c r="K29" s="79">
        <f t="shared" si="4"/>
        <v>0</v>
      </c>
      <c r="L29" s="16">
        <f>ROUND(E29*F29,2)</f>
        <v>0</v>
      </c>
      <c r="M29" s="16">
        <f>ROUND(H29*E29,2)</f>
        <v>0</v>
      </c>
      <c r="N29" s="16"/>
      <c r="O29" s="16">
        <f>ROUND(J29*E29,2)</f>
        <v>0</v>
      </c>
      <c r="P29" s="80">
        <f>M29+N29+O29</f>
        <v>0</v>
      </c>
    </row>
    <row r="30" spans="1:18" s="51" customFormat="1" x14ac:dyDescent="0.2">
      <c r="A30" s="19"/>
      <c r="B30" s="56"/>
      <c r="C30" s="142" t="s">
        <v>774</v>
      </c>
      <c r="D30" s="77" t="s">
        <v>31</v>
      </c>
      <c r="E30" s="95">
        <v>284</v>
      </c>
      <c r="F30" s="16"/>
      <c r="G30" s="16"/>
      <c r="H30" s="16"/>
      <c r="I30" s="16"/>
      <c r="J30" s="16"/>
      <c r="K30" s="79">
        <f t="shared" si="4"/>
        <v>0</v>
      </c>
      <c r="L30" s="16"/>
      <c r="M30" s="16"/>
      <c r="N30" s="16">
        <f>ROUND(E30*I30,2)</f>
        <v>0</v>
      </c>
      <c r="O30" s="16"/>
      <c r="P30" s="80">
        <f>M30+N30+O30</f>
        <v>0</v>
      </c>
    </row>
    <row r="31" spans="1:18" s="51" customFormat="1" x14ac:dyDescent="0.2">
      <c r="A31" s="19"/>
      <c r="B31" s="20"/>
      <c r="C31" s="134" t="s">
        <v>258</v>
      </c>
      <c r="D31" s="77"/>
      <c r="E31" s="78"/>
      <c r="F31" s="16"/>
      <c r="G31" s="16"/>
      <c r="H31" s="16"/>
      <c r="I31" s="16"/>
      <c r="J31" s="16"/>
      <c r="K31" s="79"/>
      <c r="L31" s="16"/>
      <c r="M31" s="16"/>
      <c r="N31" s="16"/>
      <c r="O31" s="16"/>
      <c r="P31" s="80"/>
    </row>
    <row r="32" spans="1:18" s="17" customFormat="1" ht="51" x14ac:dyDescent="0.2">
      <c r="A32" s="49">
        <v>11</v>
      </c>
      <c r="B32" s="56"/>
      <c r="C32" s="20" t="s">
        <v>775</v>
      </c>
      <c r="D32" s="77" t="s">
        <v>31</v>
      </c>
      <c r="E32" s="95">
        <v>49.6</v>
      </c>
      <c r="F32" s="16"/>
      <c r="G32" s="16"/>
      <c r="H32" s="16">
        <f>ROUND(F32*G32,2)</f>
        <v>0</v>
      </c>
      <c r="I32" s="16"/>
      <c r="J32" s="16"/>
      <c r="K32" s="79">
        <f t="shared" ref="K32:K35" si="5">J32+I32+H32</f>
        <v>0</v>
      </c>
      <c r="L32" s="16">
        <f>ROUND(E32*F32,2)</f>
        <v>0</v>
      </c>
      <c r="M32" s="16">
        <f>ROUND(H32*E32,2)</f>
        <v>0</v>
      </c>
      <c r="N32" s="16"/>
      <c r="O32" s="16">
        <f>ROUND(J32*E32,2)</f>
        <v>0</v>
      </c>
      <c r="P32" s="80">
        <f t="shared" ref="P32:P35" si="6">M32+N32+O32</f>
        <v>0</v>
      </c>
    </row>
    <row r="33" spans="1:16" s="17" customFormat="1" ht="25.5" x14ac:dyDescent="0.2">
      <c r="A33" s="49">
        <v>12</v>
      </c>
      <c r="B33" s="110"/>
      <c r="C33" s="20" t="s">
        <v>257</v>
      </c>
      <c r="D33" s="77" t="s">
        <v>34</v>
      </c>
      <c r="E33" s="97">
        <v>2</v>
      </c>
      <c r="F33" s="16"/>
      <c r="G33" s="16"/>
      <c r="H33" s="16">
        <f>ROUND(F33*G33,2)</f>
        <v>0</v>
      </c>
      <c r="I33" s="16"/>
      <c r="J33" s="16"/>
      <c r="K33" s="79">
        <f t="shared" si="5"/>
        <v>0</v>
      </c>
      <c r="L33" s="16">
        <f>ROUND(E33*F33,2)</f>
        <v>0</v>
      </c>
      <c r="M33" s="16">
        <f>ROUND(H33*E33,2)</f>
        <v>0</v>
      </c>
      <c r="N33" s="16"/>
      <c r="O33" s="16">
        <f>ROUND(J33*E33,2)</f>
        <v>0</v>
      </c>
      <c r="P33" s="80">
        <f t="shared" si="6"/>
        <v>0</v>
      </c>
    </row>
    <row r="34" spans="1:16" s="51" customFormat="1" ht="25.5" x14ac:dyDescent="0.2">
      <c r="A34" s="19"/>
      <c r="B34" s="56"/>
      <c r="C34" s="142" t="s">
        <v>693</v>
      </c>
      <c r="D34" s="77" t="s">
        <v>34</v>
      </c>
      <c r="E34" s="97">
        <v>2</v>
      </c>
      <c r="F34" s="16"/>
      <c r="G34" s="16"/>
      <c r="H34" s="16"/>
      <c r="I34" s="16"/>
      <c r="J34" s="16"/>
      <c r="K34" s="79">
        <f t="shared" si="5"/>
        <v>0</v>
      </c>
      <c r="L34" s="16"/>
      <c r="M34" s="16"/>
      <c r="N34" s="16">
        <f>ROUND(E34*I34,2)</f>
        <v>0</v>
      </c>
      <c r="O34" s="16"/>
      <c r="P34" s="80">
        <f t="shared" si="6"/>
        <v>0</v>
      </c>
    </row>
    <row r="35" spans="1:16" s="51" customFormat="1" ht="13.5" thickBot="1" x14ac:dyDescent="0.25">
      <c r="A35" s="19"/>
      <c r="B35" s="56"/>
      <c r="C35" s="142" t="s">
        <v>254</v>
      </c>
      <c r="D35" s="77" t="s">
        <v>34</v>
      </c>
      <c r="E35" s="97">
        <v>1</v>
      </c>
      <c r="F35" s="16"/>
      <c r="G35" s="16"/>
      <c r="H35" s="16"/>
      <c r="I35" s="16"/>
      <c r="J35" s="16"/>
      <c r="K35" s="79">
        <f t="shared" si="5"/>
        <v>0</v>
      </c>
      <c r="L35" s="16"/>
      <c r="M35" s="16"/>
      <c r="N35" s="16">
        <f>ROUND(E35*I35,2)</f>
        <v>0</v>
      </c>
      <c r="O35" s="16"/>
      <c r="P35" s="80">
        <f t="shared" si="6"/>
        <v>0</v>
      </c>
    </row>
    <row r="36" spans="1:16" s="17" customFormat="1" ht="18" customHeight="1" thickBot="1" x14ac:dyDescent="0.25">
      <c r="A36" s="58"/>
      <c r="B36" s="60"/>
      <c r="C36" s="60" t="s">
        <v>10</v>
      </c>
      <c r="D36" s="81"/>
      <c r="E36" s="82"/>
      <c r="F36" s="61"/>
      <c r="G36" s="61"/>
      <c r="H36" s="61"/>
      <c r="I36" s="61"/>
      <c r="J36" s="61"/>
      <c r="K36" s="61"/>
      <c r="L36" s="61">
        <f>SUM(L14:L35)</f>
        <v>0</v>
      </c>
      <c r="M36" s="61">
        <f>SUM(M14:M35)</f>
        <v>0</v>
      </c>
      <c r="N36" s="61">
        <f>SUM(N14:N35)</f>
        <v>0</v>
      </c>
      <c r="O36" s="61">
        <f>SUM(O14:O35)</f>
        <v>0</v>
      </c>
      <c r="P36" s="61">
        <f>SUM(P14:P35)</f>
        <v>0</v>
      </c>
    </row>
    <row r="37" spans="1:16" ht="18" customHeight="1" thickBot="1" x14ac:dyDescent="0.25">
      <c r="A37" s="25"/>
      <c r="B37" s="25"/>
      <c r="C37" s="113"/>
      <c r="D37" s="83"/>
      <c r="E37" s="83"/>
      <c r="F37" s="83"/>
      <c r="G37" s="83"/>
      <c r="H37" s="83"/>
      <c r="I37" s="83"/>
      <c r="J37" s="26"/>
      <c r="K37" s="26" t="s">
        <v>76</v>
      </c>
      <c r="L37" s="139"/>
      <c r="M37" s="84"/>
      <c r="N37" s="16">
        <f>ROUND(N36*0.05,2)</f>
        <v>0</v>
      </c>
      <c r="O37" s="85"/>
      <c r="P37" s="85"/>
    </row>
    <row r="38" spans="1:16" ht="21" customHeight="1" thickBot="1" x14ac:dyDescent="0.25">
      <c r="A38" s="25"/>
      <c r="B38" s="25"/>
      <c r="C38" s="113"/>
      <c r="D38" s="83"/>
      <c r="E38" s="83"/>
      <c r="F38" s="83"/>
      <c r="G38" s="83"/>
      <c r="H38" s="83"/>
      <c r="I38" s="83"/>
      <c r="J38" s="27"/>
      <c r="K38" s="27"/>
      <c r="L38" s="27" t="s">
        <v>18</v>
      </c>
      <c r="M38" s="86">
        <f>M37+M36</f>
        <v>0</v>
      </c>
      <c r="N38" s="86">
        <f>N37+N36</f>
        <v>0</v>
      </c>
      <c r="O38" s="86">
        <f>O37+O36</f>
        <v>0</v>
      </c>
      <c r="P38" s="86">
        <f>SUM(M38:O38)</f>
        <v>0</v>
      </c>
    </row>
    <row r="40" spans="1:16" ht="14.25" x14ac:dyDescent="0.2">
      <c r="A40" s="12"/>
      <c r="B40" s="71" t="s">
        <v>12</v>
      </c>
      <c r="C40" s="114"/>
      <c r="D40" s="33" t="s">
        <v>74</v>
      </c>
      <c r="G40" s="33"/>
      <c r="H40" s="33" t="s">
        <v>19</v>
      </c>
      <c r="I40" s="33"/>
      <c r="J40" s="33"/>
      <c r="K40" s="33"/>
      <c r="M40" s="33"/>
      <c r="N40" s="12"/>
      <c r="O40" s="12"/>
      <c r="P40" s="12"/>
    </row>
    <row r="41" spans="1:16" ht="14.25" x14ac:dyDescent="0.2">
      <c r="A41" s="12"/>
      <c r="D41" s="35" t="s">
        <v>75</v>
      </c>
      <c r="N41" s="12"/>
      <c r="O41" s="12"/>
      <c r="P41" s="12"/>
    </row>
    <row r="42" spans="1:16" ht="14.25" x14ac:dyDescent="0.2">
      <c r="A42" s="12"/>
      <c r="B42" s="35"/>
      <c r="N42" s="12"/>
      <c r="O42" s="12"/>
      <c r="P42" s="12"/>
    </row>
  </sheetData>
  <mergeCells count="7">
    <mergeCell ref="L11:P12"/>
    <mergeCell ref="A11:A13"/>
    <mergeCell ref="B11:B13"/>
    <mergeCell ref="C11:C13"/>
    <mergeCell ref="D11:D13"/>
    <mergeCell ref="E11:E13"/>
    <mergeCell ref="F11:K12"/>
  </mergeCells>
  <phoneticPr fontId="26" type="noConversion"/>
  <pageMargins left="0.75000000000000011" right="0.75000000000000011" top="1" bottom="1" header="0.5" footer="0.5"/>
  <pageSetup paperSize="9" scale="72" fitToHeight="3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W134"/>
  <sheetViews>
    <sheetView topLeftCell="A43" workbookViewId="0">
      <selection activeCell="K141" sqref="K141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28515625" style="36" bestFit="1" customWidth="1"/>
    <col min="12" max="12" width="10.42578125" style="36" customWidth="1"/>
    <col min="13" max="14" width="10.28515625" style="36" bestFit="1" customWidth="1"/>
    <col min="15" max="15" width="11.140625" style="36" bestFit="1" customWidth="1"/>
    <col min="16" max="16" width="10.28515625" style="36" bestFit="1" customWidth="1"/>
    <col min="17" max="20" width="9.140625" style="12"/>
    <col min="21" max="21" width="9.28515625" style="12" bestFit="1" customWidth="1"/>
    <col min="22" max="16384" width="9.140625" style="12"/>
  </cols>
  <sheetData>
    <row r="1" spans="1:23" s="4" customFormat="1" ht="18" customHeight="1" x14ac:dyDescent="0.2">
      <c r="A1" s="1"/>
      <c r="B1" s="8"/>
      <c r="C1" s="1" t="s">
        <v>158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3" s="4" customFormat="1" ht="18" customHeight="1" x14ac:dyDescent="0.2">
      <c r="A2" s="1" t="s">
        <v>135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3" s="4" customFormat="1" ht="18" customHeight="1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3" s="4" customFormat="1" ht="18" customHeight="1" x14ac:dyDescent="0.2">
      <c r="A4" s="4" t="str">
        <f>'Obj.1-1'!A4</f>
        <v>Objekta nosaukums: Dzīvojamā ēka. Fasādes un 1.stāvs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3" s="4" customFormat="1" ht="18" customHeight="1" x14ac:dyDescent="0.2">
      <c r="A5" s="4" t="str">
        <f>'Lok.1-0'!A4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3" s="4" customFormat="1" ht="18" customHeight="1" x14ac:dyDescent="0.2">
      <c r="A6" s="7">
        <f>'Lok.1-0'!A5</f>
        <v>0</v>
      </c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s="4" customFormat="1" ht="18" customHeight="1" x14ac:dyDescent="0.2">
      <c r="A7" s="4" t="s">
        <v>136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3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40</v>
      </c>
      <c r="M8" s="3"/>
      <c r="N8" s="41"/>
      <c r="O8" s="73">
        <f>P130</f>
        <v>0</v>
      </c>
      <c r="P8" s="3"/>
    </row>
    <row r="9" spans="1:23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23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3" ht="12.75" customHeight="1" x14ac:dyDescent="0.2">
      <c r="A11" s="195" t="s">
        <v>14</v>
      </c>
      <c r="B11" s="195" t="s">
        <v>9</v>
      </c>
      <c r="C11" s="195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23" s="13" customFormat="1" ht="12.75" customHeight="1" x14ac:dyDescent="0.2">
      <c r="A12" s="196"/>
      <c r="B12" s="196"/>
      <c r="C12" s="196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23" s="13" customFormat="1" ht="34.5" thickBot="1" x14ac:dyDescent="0.25">
      <c r="A13" s="197"/>
      <c r="B13" s="197"/>
      <c r="C13" s="197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148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23" s="51" customFormat="1" ht="18" customHeight="1" x14ac:dyDescent="0.2">
      <c r="A14" s="19"/>
      <c r="B14" s="20"/>
      <c r="C14" s="134" t="s">
        <v>318</v>
      </c>
      <c r="D14" s="77"/>
      <c r="E14" s="78"/>
      <c r="F14" s="16"/>
      <c r="G14" s="16"/>
      <c r="H14" s="16"/>
      <c r="I14" s="16"/>
      <c r="J14" s="88"/>
      <c r="K14" s="88"/>
      <c r="L14" s="16"/>
      <c r="M14" s="16"/>
      <c r="N14" s="16"/>
      <c r="O14" s="16"/>
      <c r="P14" s="80"/>
    </row>
    <row r="15" spans="1:23" s="51" customFormat="1" ht="25.5" x14ac:dyDescent="0.2">
      <c r="A15" s="19">
        <v>1</v>
      </c>
      <c r="B15" s="56"/>
      <c r="C15" s="20" t="s">
        <v>320</v>
      </c>
      <c r="D15" s="77" t="s">
        <v>35</v>
      </c>
      <c r="E15" s="95">
        <v>10.5</v>
      </c>
      <c r="F15" s="16"/>
      <c r="G15" s="16"/>
      <c r="H15" s="16">
        <f>ROUND(F15*G15,2)</f>
        <v>0</v>
      </c>
      <c r="I15" s="16"/>
      <c r="J15" s="79"/>
      <c r="K15" s="79">
        <f>J15+I15+H15</f>
        <v>0</v>
      </c>
      <c r="L15" s="16">
        <f>ROUND(E15*F15,2)</f>
        <v>0</v>
      </c>
      <c r="M15" s="16">
        <f>ROUND(H15*E15,2)</f>
        <v>0</v>
      </c>
      <c r="N15" s="16"/>
      <c r="O15" s="16">
        <f>ROUND(J15*E15,2)</f>
        <v>0</v>
      </c>
      <c r="P15" s="80">
        <f>M15+N15+O15</f>
        <v>0</v>
      </c>
      <c r="R15" s="101"/>
      <c r="S15" s="101"/>
      <c r="T15" s="101"/>
      <c r="U15" s="101"/>
      <c r="V15" s="101"/>
      <c r="W15" s="101"/>
    </row>
    <row r="16" spans="1:23" s="51" customFormat="1" ht="18" customHeight="1" x14ac:dyDescent="0.2">
      <c r="A16" s="19"/>
      <c r="B16" s="56"/>
      <c r="C16" s="142" t="s">
        <v>314</v>
      </c>
      <c r="D16" s="77" t="s">
        <v>35</v>
      </c>
      <c r="E16" s="95">
        <v>10.5</v>
      </c>
      <c r="F16" s="16"/>
      <c r="G16" s="16"/>
      <c r="H16" s="16"/>
      <c r="I16" s="182"/>
      <c r="J16" s="79"/>
      <c r="K16" s="79">
        <f>J16+I16+H16</f>
        <v>0</v>
      </c>
      <c r="L16" s="16"/>
      <c r="M16" s="16"/>
      <c r="N16" s="16">
        <f>ROUND(I16*E16,2)</f>
        <v>0</v>
      </c>
      <c r="O16" s="16"/>
      <c r="P16" s="80">
        <f>M16+N16+O16</f>
        <v>0</v>
      </c>
      <c r="R16" s="101"/>
      <c r="S16" s="108"/>
      <c r="T16" s="101"/>
      <c r="U16" s="101"/>
      <c r="V16" s="101"/>
      <c r="W16" s="101"/>
    </row>
    <row r="17" spans="1:23" s="51" customFormat="1" ht="38.25" x14ac:dyDescent="0.2">
      <c r="A17" s="19">
        <v>2</v>
      </c>
      <c r="B17" s="56"/>
      <c r="C17" s="20" t="s">
        <v>323</v>
      </c>
      <c r="D17" s="77" t="s">
        <v>35</v>
      </c>
      <c r="E17" s="95">
        <v>10.5</v>
      </c>
      <c r="F17" s="16"/>
      <c r="G17" s="16"/>
      <c r="H17" s="16">
        <f>ROUND(F17*G17,2)</f>
        <v>0</v>
      </c>
      <c r="I17" s="16"/>
      <c r="J17" s="79"/>
      <c r="K17" s="79">
        <f t="shared" ref="K17:K32" si="0">J17+I17+H17</f>
        <v>0</v>
      </c>
      <c r="L17" s="16">
        <f>ROUND(E17*F17,2)</f>
        <v>0</v>
      </c>
      <c r="M17" s="16">
        <f>ROUND(H17*E17,2)</f>
        <v>0</v>
      </c>
      <c r="N17" s="16"/>
      <c r="O17" s="16">
        <f>ROUND(J17*E17,2)</f>
        <v>0</v>
      </c>
      <c r="P17" s="80">
        <f t="shared" ref="P17:P32" si="1">M17+N17+O17</f>
        <v>0</v>
      </c>
      <c r="R17" s="101"/>
      <c r="S17" s="101"/>
      <c r="T17" s="101"/>
      <c r="U17" s="101"/>
      <c r="V17" s="101"/>
      <c r="W17" s="101"/>
    </row>
    <row r="18" spans="1:23" s="51" customFormat="1" ht="25.5" x14ac:dyDescent="0.2">
      <c r="A18" s="19"/>
      <c r="B18" s="56"/>
      <c r="C18" s="142" t="s">
        <v>315</v>
      </c>
      <c r="D18" s="77" t="s">
        <v>35</v>
      </c>
      <c r="E18" s="95">
        <v>10.5</v>
      </c>
      <c r="F18" s="16"/>
      <c r="G18" s="16"/>
      <c r="H18" s="16"/>
      <c r="I18" s="182"/>
      <c r="J18" s="79"/>
      <c r="K18" s="79">
        <f t="shared" si="0"/>
        <v>0</v>
      </c>
      <c r="L18" s="16"/>
      <c r="M18" s="16"/>
      <c r="N18" s="16">
        <f>ROUND(I18*E18,2)</f>
        <v>0</v>
      </c>
      <c r="O18" s="16"/>
      <c r="P18" s="80">
        <f t="shared" si="1"/>
        <v>0</v>
      </c>
      <c r="R18" s="101"/>
      <c r="S18" s="108"/>
      <c r="T18" s="101"/>
      <c r="U18" s="101"/>
      <c r="V18" s="101"/>
      <c r="W18" s="101"/>
    </row>
    <row r="19" spans="1:23" s="51" customFormat="1" ht="25.5" x14ac:dyDescent="0.2">
      <c r="A19" s="19"/>
      <c r="B19" s="56"/>
      <c r="C19" s="142" t="s">
        <v>321</v>
      </c>
      <c r="D19" s="77" t="s">
        <v>35</v>
      </c>
      <c r="E19" s="95">
        <v>10.5</v>
      </c>
      <c r="F19" s="16"/>
      <c r="G19" s="16"/>
      <c r="H19" s="16"/>
      <c r="I19" s="182"/>
      <c r="J19" s="79"/>
      <c r="K19" s="79">
        <f t="shared" si="0"/>
        <v>0</v>
      </c>
      <c r="L19" s="16"/>
      <c r="M19" s="16"/>
      <c r="N19" s="16">
        <f>ROUND(I19*E19,2)</f>
        <v>0</v>
      </c>
      <c r="O19" s="16"/>
      <c r="P19" s="80">
        <f t="shared" si="1"/>
        <v>0</v>
      </c>
      <c r="R19" s="101"/>
      <c r="S19" s="108"/>
      <c r="T19" s="101"/>
      <c r="U19" s="101"/>
      <c r="V19" s="101"/>
      <c r="W19" s="101"/>
    </row>
    <row r="20" spans="1:23" s="51" customFormat="1" ht="18" customHeight="1" x14ac:dyDescent="0.2">
      <c r="A20" s="19"/>
      <c r="B20" s="56"/>
      <c r="C20" s="142" t="s">
        <v>331</v>
      </c>
      <c r="D20" s="77" t="s">
        <v>34</v>
      </c>
      <c r="E20" s="97">
        <v>1</v>
      </c>
      <c r="F20" s="16"/>
      <c r="G20" s="16"/>
      <c r="H20" s="16"/>
      <c r="I20" s="16"/>
      <c r="J20" s="16"/>
      <c r="K20" s="79">
        <f>J20+I20+H20</f>
        <v>0</v>
      </c>
      <c r="L20" s="16"/>
      <c r="M20" s="16"/>
      <c r="N20" s="16">
        <f>ROUND(I20*E20,2)</f>
        <v>0</v>
      </c>
      <c r="O20" s="16"/>
      <c r="P20" s="80">
        <f>M20+N20+O20</f>
        <v>0</v>
      </c>
      <c r="T20" s="98"/>
    </row>
    <row r="21" spans="1:23" s="51" customFormat="1" ht="25.5" x14ac:dyDescent="0.2">
      <c r="A21" s="19">
        <v>3</v>
      </c>
      <c r="B21" s="56"/>
      <c r="C21" s="20" t="s">
        <v>330</v>
      </c>
      <c r="D21" s="77" t="s">
        <v>35</v>
      </c>
      <c r="E21" s="95">
        <v>21</v>
      </c>
      <c r="F21" s="16"/>
      <c r="G21" s="16"/>
      <c r="H21" s="16">
        <f>ROUND(F21*G21,2)</f>
        <v>0</v>
      </c>
      <c r="I21" s="16"/>
      <c r="J21" s="79"/>
      <c r="K21" s="79">
        <f t="shared" si="0"/>
        <v>0</v>
      </c>
      <c r="L21" s="16">
        <f>ROUND(E21*F21,2)</f>
        <v>0</v>
      </c>
      <c r="M21" s="16">
        <f>ROUND(H21*E21,2)</f>
        <v>0</v>
      </c>
      <c r="N21" s="16"/>
      <c r="O21" s="16">
        <f>ROUND(J21*E21,2)</f>
        <v>0</v>
      </c>
      <c r="P21" s="80">
        <f t="shared" si="1"/>
        <v>0</v>
      </c>
      <c r="R21" s="101"/>
      <c r="S21" s="101"/>
      <c r="T21" s="101"/>
      <c r="U21" s="101"/>
      <c r="V21" s="101"/>
      <c r="W21" s="101"/>
    </row>
    <row r="22" spans="1:23" s="51" customFormat="1" ht="18" customHeight="1" x14ac:dyDescent="0.2">
      <c r="A22" s="19"/>
      <c r="B22" s="56"/>
      <c r="C22" s="142" t="s">
        <v>315</v>
      </c>
      <c r="D22" s="77" t="s">
        <v>35</v>
      </c>
      <c r="E22" s="95">
        <v>11</v>
      </c>
      <c r="F22" s="16"/>
      <c r="G22" s="16"/>
      <c r="H22" s="16"/>
      <c r="I22" s="182"/>
      <c r="J22" s="79"/>
      <c r="K22" s="79">
        <f>J22+I22+H22</f>
        <v>0</v>
      </c>
      <c r="L22" s="16"/>
      <c r="M22" s="16"/>
      <c r="N22" s="16">
        <f>ROUND(I22*E22,2)</f>
        <v>0</v>
      </c>
      <c r="O22" s="16"/>
      <c r="P22" s="80">
        <f>M22+N22+O22</f>
        <v>0</v>
      </c>
      <c r="R22" s="101"/>
      <c r="S22" s="108"/>
      <c r="T22" s="101"/>
      <c r="U22" s="101"/>
      <c r="V22" s="101"/>
      <c r="W22" s="101"/>
    </row>
    <row r="23" spans="1:23" s="51" customFormat="1" ht="18" customHeight="1" x14ac:dyDescent="0.2">
      <c r="A23" s="19"/>
      <c r="B23" s="56"/>
      <c r="C23" s="142" t="s">
        <v>324</v>
      </c>
      <c r="D23" s="77" t="s">
        <v>35</v>
      </c>
      <c r="E23" s="95">
        <v>10</v>
      </c>
      <c r="F23" s="16"/>
      <c r="G23" s="16"/>
      <c r="H23" s="16"/>
      <c r="I23" s="182"/>
      <c r="J23" s="79"/>
      <c r="K23" s="79">
        <f>J23+I23+H23</f>
        <v>0</v>
      </c>
      <c r="L23" s="16"/>
      <c r="M23" s="16"/>
      <c r="N23" s="16">
        <f>ROUND(I23*E23,2)</f>
        <v>0</v>
      </c>
      <c r="O23" s="16"/>
      <c r="P23" s="80">
        <f>M23+N23+O23</f>
        <v>0</v>
      </c>
      <c r="R23" s="101"/>
      <c r="S23" s="108"/>
      <c r="T23" s="101"/>
      <c r="U23" s="101"/>
      <c r="V23" s="101"/>
      <c r="W23" s="101"/>
    </row>
    <row r="24" spans="1:23" s="51" customFormat="1" ht="18" customHeight="1" x14ac:dyDescent="0.2">
      <c r="A24" s="19"/>
      <c r="B24" s="56"/>
      <c r="C24" s="142" t="s">
        <v>325</v>
      </c>
      <c r="D24" s="77" t="s">
        <v>34</v>
      </c>
      <c r="E24" s="78">
        <v>1</v>
      </c>
      <c r="F24" s="16"/>
      <c r="G24" s="16"/>
      <c r="H24" s="16"/>
      <c r="I24" s="182"/>
      <c r="J24" s="79"/>
      <c r="K24" s="79">
        <f t="shared" si="0"/>
        <v>0</v>
      </c>
      <c r="L24" s="16"/>
      <c r="M24" s="16"/>
      <c r="N24" s="16">
        <f>ROUND(I24*E24,2)</f>
        <v>0</v>
      </c>
      <c r="O24" s="16"/>
      <c r="P24" s="80">
        <f t="shared" si="1"/>
        <v>0</v>
      </c>
      <c r="R24" s="101"/>
      <c r="S24" s="108"/>
      <c r="T24" s="101"/>
      <c r="U24" s="101"/>
      <c r="V24" s="101"/>
      <c r="W24" s="101"/>
    </row>
    <row r="25" spans="1:23" s="51" customFormat="1" ht="18" customHeight="1" x14ac:dyDescent="0.2">
      <c r="A25" s="19"/>
      <c r="B25" s="56"/>
      <c r="C25" s="142" t="s">
        <v>254</v>
      </c>
      <c r="D25" s="77" t="s">
        <v>34</v>
      </c>
      <c r="E25" s="78">
        <v>1</v>
      </c>
      <c r="F25" s="16"/>
      <c r="G25" s="16"/>
      <c r="H25" s="16"/>
      <c r="I25" s="182"/>
      <c r="J25" s="79"/>
      <c r="K25" s="79">
        <f t="shared" si="0"/>
        <v>0</v>
      </c>
      <c r="L25" s="16"/>
      <c r="M25" s="16"/>
      <c r="N25" s="16">
        <f>ROUND(I25*E25,2)</f>
        <v>0</v>
      </c>
      <c r="O25" s="16"/>
      <c r="P25" s="80">
        <f t="shared" si="1"/>
        <v>0</v>
      </c>
      <c r="R25" s="101"/>
      <c r="S25" s="101"/>
      <c r="T25" s="101"/>
      <c r="U25" s="101"/>
      <c r="V25" s="101"/>
      <c r="W25" s="101"/>
    </row>
    <row r="26" spans="1:23" s="51" customFormat="1" ht="18" customHeight="1" x14ac:dyDescent="0.2">
      <c r="A26" s="19">
        <v>4</v>
      </c>
      <c r="B26" s="56"/>
      <c r="C26" s="20" t="s">
        <v>326</v>
      </c>
      <c r="D26" s="77" t="s">
        <v>35</v>
      </c>
      <c r="E26" s="95">
        <v>21</v>
      </c>
      <c r="F26" s="16"/>
      <c r="G26" s="16"/>
      <c r="H26" s="16">
        <f>ROUND(F26*G26,2)</f>
        <v>0</v>
      </c>
      <c r="I26" s="16"/>
      <c r="J26" s="16"/>
      <c r="K26" s="79">
        <f t="shared" si="0"/>
        <v>0</v>
      </c>
      <c r="L26" s="16">
        <f>ROUND(E26*F26,2)</f>
        <v>0</v>
      </c>
      <c r="M26" s="16">
        <f>ROUND(H26*E26,2)</f>
        <v>0</v>
      </c>
      <c r="N26" s="16"/>
      <c r="O26" s="16">
        <f>ROUND(J26*E26,2)</f>
        <v>0</v>
      </c>
      <c r="P26" s="80">
        <f t="shared" si="1"/>
        <v>0</v>
      </c>
    </row>
    <row r="27" spans="1:23" s="51" customFormat="1" ht="18" customHeight="1" x14ac:dyDescent="0.2">
      <c r="A27" s="19"/>
      <c r="B27" s="56"/>
      <c r="C27" s="142" t="s">
        <v>327</v>
      </c>
      <c r="D27" s="77" t="s">
        <v>35</v>
      </c>
      <c r="E27" s="95">
        <v>11</v>
      </c>
      <c r="F27" s="16"/>
      <c r="G27" s="16"/>
      <c r="H27" s="16"/>
      <c r="I27" s="182"/>
      <c r="J27" s="79"/>
      <c r="K27" s="79">
        <f>J27+I27+H27</f>
        <v>0</v>
      </c>
      <c r="L27" s="16"/>
      <c r="M27" s="16"/>
      <c r="N27" s="16">
        <f>ROUND(I27*E27,2)</f>
        <v>0</v>
      </c>
      <c r="O27" s="16"/>
      <c r="P27" s="80">
        <f>M27+N27+O27</f>
        <v>0</v>
      </c>
      <c r="R27" s="101"/>
      <c r="S27" s="108"/>
      <c r="T27" s="101"/>
      <c r="U27" s="101"/>
      <c r="V27" s="101"/>
      <c r="W27" s="101"/>
    </row>
    <row r="28" spans="1:23" s="51" customFormat="1" ht="18" customHeight="1" x14ac:dyDescent="0.2">
      <c r="A28" s="19"/>
      <c r="B28" s="56"/>
      <c r="C28" s="142" t="s">
        <v>328</v>
      </c>
      <c r="D28" s="77" t="s">
        <v>35</v>
      </c>
      <c r="E28" s="95">
        <v>10</v>
      </c>
      <c r="F28" s="16"/>
      <c r="G28" s="16"/>
      <c r="H28" s="16"/>
      <c r="I28" s="182"/>
      <c r="J28" s="79"/>
      <c r="K28" s="79">
        <f>J28+I28+H28</f>
        <v>0</v>
      </c>
      <c r="L28" s="16"/>
      <c r="M28" s="16"/>
      <c r="N28" s="16">
        <f>ROUND(I28*E28,2)</f>
        <v>0</v>
      </c>
      <c r="O28" s="16"/>
      <c r="P28" s="80">
        <f>M28+N28+O28</f>
        <v>0</v>
      </c>
      <c r="R28" s="101"/>
      <c r="S28" s="108"/>
      <c r="T28" s="101"/>
      <c r="U28" s="101"/>
      <c r="V28" s="101"/>
      <c r="W28" s="101"/>
    </row>
    <row r="29" spans="1:23" s="51" customFormat="1" ht="18" customHeight="1" x14ac:dyDescent="0.2">
      <c r="A29" s="19"/>
      <c r="B29" s="56"/>
      <c r="C29" s="142" t="s">
        <v>329</v>
      </c>
      <c r="D29" s="77" t="s">
        <v>34</v>
      </c>
      <c r="E29" s="97">
        <v>1</v>
      </c>
      <c r="F29" s="16"/>
      <c r="G29" s="16"/>
      <c r="H29" s="16"/>
      <c r="I29" s="16"/>
      <c r="J29" s="16"/>
      <c r="K29" s="79">
        <f t="shared" si="0"/>
        <v>0</v>
      </c>
      <c r="L29" s="16"/>
      <c r="M29" s="16"/>
      <c r="N29" s="16">
        <f>ROUND(I29*E29,2)</f>
        <v>0</v>
      </c>
      <c r="O29" s="16"/>
      <c r="P29" s="80">
        <f t="shared" si="1"/>
        <v>0</v>
      </c>
      <c r="T29" s="98"/>
    </row>
    <row r="30" spans="1:23" s="51" customFormat="1" ht="18" customHeight="1" x14ac:dyDescent="0.2">
      <c r="A30" s="19">
        <v>5</v>
      </c>
      <c r="B30" s="56"/>
      <c r="C30" s="20" t="s">
        <v>1</v>
      </c>
      <c r="D30" s="77" t="s">
        <v>30</v>
      </c>
      <c r="E30" s="78">
        <v>11</v>
      </c>
      <c r="F30" s="16"/>
      <c r="G30" s="16"/>
      <c r="H30" s="16">
        <f>ROUND(F30*G30,2)</f>
        <v>0</v>
      </c>
      <c r="I30" s="16"/>
      <c r="J30" s="16"/>
      <c r="K30" s="79">
        <f t="shared" si="0"/>
        <v>0</v>
      </c>
      <c r="L30" s="16">
        <f>ROUND(E30*F30,2)</f>
        <v>0</v>
      </c>
      <c r="M30" s="16">
        <f>ROUND(H30*E30,2)</f>
        <v>0</v>
      </c>
      <c r="N30" s="16"/>
      <c r="O30" s="16">
        <f>ROUND(J30*E30,2)</f>
        <v>0</v>
      </c>
      <c r="P30" s="80">
        <f t="shared" si="1"/>
        <v>0</v>
      </c>
      <c r="R30" s="101"/>
      <c r="S30" s="101"/>
      <c r="T30" s="101"/>
      <c r="U30" s="101"/>
      <c r="V30" s="101"/>
      <c r="W30" s="101"/>
    </row>
    <row r="31" spans="1:23" s="51" customFormat="1" ht="18" customHeight="1" x14ac:dyDescent="0.2">
      <c r="A31" s="19"/>
      <c r="B31" s="56"/>
      <c r="C31" s="142" t="s">
        <v>337</v>
      </c>
      <c r="D31" s="77" t="s">
        <v>30</v>
      </c>
      <c r="E31" s="78">
        <v>4</v>
      </c>
      <c r="F31" s="16"/>
      <c r="G31" s="16"/>
      <c r="H31" s="16"/>
      <c r="I31" s="16"/>
      <c r="J31" s="79"/>
      <c r="K31" s="79">
        <f t="shared" si="0"/>
        <v>0</v>
      </c>
      <c r="L31" s="16"/>
      <c r="M31" s="16"/>
      <c r="N31" s="16">
        <f>ROUND(I31*E31,2)</f>
        <v>0</v>
      </c>
      <c r="O31" s="16"/>
      <c r="P31" s="80">
        <f t="shared" si="1"/>
        <v>0</v>
      </c>
      <c r="R31" s="101"/>
      <c r="S31" s="101"/>
      <c r="T31" s="101"/>
      <c r="U31" s="101"/>
      <c r="V31" s="101"/>
      <c r="W31" s="101"/>
    </row>
    <row r="32" spans="1:23" s="51" customFormat="1" ht="18" customHeight="1" x14ac:dyDescent="0.2">
      <c r="A32" s="19"/>
      <c r="B32" s="56"/>
      <c r="C32" s="142" t="s">
        <v>338</v>
      </c>
      <c r="D32" s="77" t="s">
        <v>30</v>
      </c>
      <c r="E32" s="78">
        <v>7</v>
      </c>
      <c r="F32" s="16"/>
      <c r="G32" s="16"/>
      <c r="H32" s="16"/>
      <c r="I32" s="16"/>
      <c r="J32" s="79"/>
      <c r="K32" s="79">
        <f t="shared" si="0"/>
        <v>0</v>
      </c>
      <c r="L32" s="16"/>
      <c r="M32" s="16"/>
      <c r="N32" s="16">
        <f>ROUND(I32*E32,2)</f>
        <v>0</v>
      </c>
      <c r="O32" s="16"/>
      <c r="P32" s="80">
        <f t="shared" si="1"/>
        <v>0</v>
      </c>
      <c r="R32" s="101"/>
      <c r="S32" s="101"/>
      <c r="T32" s="101"/>
      <c r="U32" s="101"/>
      <c r="V32" s="101"/>
      <c r="W32" s="101"/>
    </row>
    <row r="33" spans="1:23" s="51" customFormat="1" ht="25.5" x14ac:dyDescent="0.2">
      <c r="A33" s="19">
        <v>6</v>
      </c>
      <c r="B33" s="56"/>
      <c r="C33" s="20" t="s">
        <v>341</v>
      </c>
      <c r="D33" s="77" t="s">
        <v>53</v>
      </c>
      <c r="E33" s="78">
        <v>2</v>
      </c>
      <c r="F33" s="16"/>
      <c r="G33" s="16"/>
      <c r="H33" s="16">
        <f>ROUND(F33*G33,2)</f>
        <v>0</v>
      </c>
      <c r="I33" s="16"/>
      <c r="J33" s="16"/>
      <c r="K33" s="79">
        <f t="shared" ref="K33:K47" si="2">J33+I33+H33</f>
        <v>0</v>
      </c>
      <c r="L33" s="16">
        <f>ROUND(E33*F33,2)</f>
        <v>0</v>
      </c>
      <c r="M33" s="16">
        <f>ROUND(H33*E33,2)</f>
        <v>0</v>
      </c>
      <c r="N33" s="16"/>
      <c r="O33" s="16">
        <f>ROUND(J33*E33,2)</f>
        <v>0</v>
      </c>
      <c r="P33" s="80">
        <f t="shared" ref="P33:P47" si="3">M33+N33+O33</f>
        <v>0</v>
      </c>
      <c r="R33" s="101"/>
      <c r="S33" s="101"/>
      <c r="T33" s="101"/>
      <c r="U33" s="101"/>
      <c r="V33" s="101"/>
      <c r="W33" s="101"/>
    </row>
    <row r="34" spans="1:23" s="51" customFormat="1" ht="18" customHeight="1" x14ac:dyDescent="0.2">
      <c r="A34" s="19"/>
      <c r="B34" s="56"/>
      <c r="C34" s="142" t="s">
        <v>340</v>
      </c>
      <c r="D34" s="77" t="s">
        <v>30</v>
      </c>
      <c r="E34" s="78">
        <v>2</v>
      </c>
      <c r="F34" s="16"/>
      <c r="G34" s="16"/>
      <c r="H34" s="16"/>
      <c r="I34" s="16"/>
      <c r="J34" s="79"/>
      <c r="K34" s="79">
        <f t="shared" si="2"/>
        <v>0</v>
      </c>
      <c r="L34" s="16"/>
      <c r="M34" s="16"/>
      <c r="N34" s="16">
        <f>ROUND(I34*E34,2)</f>
        <v>0</v>
      </c>
      <c r="O34" s="16"/>
      <c r="P34" s="80">
        <f t="shared" si="3"/>
        <v>0</v>
      </c>
      <c r="R34" s="101"/>
      <c r="S34" s="101"/>
      <c r="T34" s="101"/>
      <c r="U34" s="101"/>
      <c r="V34" s="101"/>
      <c r="W34" s="101"/>
    </row>
    <row r="35" spans="1:23" s="51" customFormat="1" ht="18" customHeight="1" x14ac:dyDescent="0.2">
      <c r="A35" s="19">
        <v>7</v>
      </c>
      <c r="B35" s="56"/>
      <c r="C35" s="20" t="s">
        <v>342</v>
      </c>
      <c r="D35" s="77" t="s">
        <v>30</v>
      </c>
      <c r="E35" s="78">
        <v>5</v>
      </c>
      <c r="F35" s="16"/>
      <c r="G35" s="16"/>
      <c r="H35" s="16">
        <f>ROUND(F35*G35,2)</f>
        <v>0</v>
      </c>
      <c r="I35" s="16"/>
      <c r="J35" s="16"/>
      <c r="K35" s="79">
        <f t="shared" si="2"/>
        <v>0</v>
      </c>
      <c r="L35" s="16">
        <f>ROUND(E35*F35,2)</f>
        <v>0</v>
      </c>
      <c r="M35" s="16">
        <f>ROUND(H35*E35,2)</f>
        <v>0</v>
      </c>
      <c r="N35" s="16"/>
      <c r="O35" s="16">
        <f>ROUND(J35*E35,2)</f>
        <v>0</v>
      </c>
      <c r="P35" s="80">
        <f t="shared" si="3"/>
        <v>0</v>
      </c>
      <c r="R35" s="101"/>
      <c r="S35" s="101"/>
      <c r="T35" s="101"/>
      <c r="U35" s="101"/>
      <c r="V35" s="101"/>
      <c r="W35" s="101"/>
    </row>
    <row r="36" spans="1:23" s="51" customFormat="1" ht="38.25" x14ac:dyDescent="0.2">
      <c r="A36" s="19"/>
      <c r="B36" s="56"/>
      <c r="C36" s="142" t="s">
        <v>719</v>
      </c>
      <c r="D36" s="77" t="s">
        <v>30</v>
      </c>
      <c r="E36" s="78">
        <v>2</v>
      </c>
      <c r="F36" s="16"/>
      <c r="G36" s="16"/>
      <c r="H36" s="16"/>
      <c r="I36" s="16"/>
      <c r="J36" s="79"/>
      <c r="K36" s="79">
        <f t="shared" si="2"/>
        <v>0</v>
      </c>
      <c r="L36" s="16"/>
      <c r="M36" s="16"/>
      <c r="N36" s="16">
        <f>E36*I36</f>
        <v>0</v>
      </c>
      <c r="O36" s="16"/>
      <c r="P36" s="80">
        <f t="shared" si="3"/>
        <v>0</v>
      </c>
      <c r="R36" s="101"/>
      <c r="S36" s="101"/>
      <c r="T36" s="101"/>
      <c r="U36" s="101"/>
      <c r="V36" s="101"/>
      <c r="W36" s="101"/>
    </row>
    <row r="37" spans="1:23" s="51" customFormat="1" ht="51" x14ac:dyDescent="0.2">
      <c r="A37" s="19"/>
      <c r="B37" s="56"/>
      <c r="C37" s="142" t="s">
        <v>723</v>
      </c>
      <c r="D37" s="77" t="s">
        <v>30</v>
      </c>
      <c r="E37" s="78">
        <v>1</v>
      </c>
      <c r="F37" s="16"/>
      <c r="G37" s="16"/>
      <c r="H37" s="16"/>
      <c r="I37" s="16"/>
      <c r="J37" s="79"/>
      <c r="K37" s="79">
        <f t="shared" si="2"/>
        <v>0</v>
      </c>
      <c r="L37" s="16"/>
      <c r="M37" s="16"/>
      <c r="N37" s="16">
        <f>E37*I37</f>
        <v>0</v>
      </c>
      <c r="O37" s="16"/>
      <c r="P37" s="80">
        <f t="shared" si="3"/>
        <v>0</v>
      </c>
      <c r="R37" s="101"/>
      <c r="S37" s="101"/>
      <c r="T37" s="101"/>
      <c r="U37" s="101"/>
      <c r="V37" s="101"/>
      <c r="W37" s="101"/>
    </row>
    <row r="38" spans="1:23" s="51" customFormat="1" ht="25.5" x14ac:dyDescent="0.2">
      <c r="A38" s="19"/>
      <c r="B38" s="56"/>
      <c r="C38" s="142" t="s">
        <v>720</v>
      </c>
      <c r="D38" s="77" t="s">
        <v>30</v>
      </c>
      <c r="E38" s="78">
        <v>1</v>
      </c>
      <c r="F38" s="16"/>
      <c r="G38" s="16"/>
      <c r="H38" s="16"/>
      <c r="I38" s="16"/>
      <c r="J38" s="79"/>
      <c r="K38" s="79">
        <f>J38+I38+H38</f>
        <v>0</v>
      </c>
      <c r="L38" s="16"/>
      <c r="M38" s="16"/>
      <c r="N38" s="16">
        <f>E38*I38</f>
        <v>0</v>
      </c>
      <c r="O38" s="16"/>
      <c r="P38" s="80">
        <f>M38+N38+O38</f>
        <v>0</v>
      </c>
      <c r="R38" s="101"/>
      <c r="S38" s="101"/>
      <c r="T38" s="101"/>
      <c r="U38" s="101"/>
      <c r="V38" s="101"/>
      <c r="W38" s="101"/>
    </row>
    <row r="39" spans="1:23" s="51" customFormat="1" ht="38.25" x14ac:dyDescent="0.2">
      <c r="A39" s="19"/>
      <c r="B39" s="56"/>
      <c r="C39" s="142" t="s">
        <v>724</v>
      </c>
      <c r="D39" s="77" t="s">
        <v>30</v>
      </c>
      <c r="E39" s="78">
        <v>1</v>
      </c>
      <c r="F39" s="16"/>
      <c r="G39" s="16"/>
      <c r="H39" s="16"/>
      <c r="I39" s="16"/>
      <c r="J39" s="79"/>
      <c r="K39" s="79">
        <f>J39+I39+H39</f>
        <v>0</v>
      </c>
      <c r="L39" s="16"/>
      <c r="M39" s="16"/>
      <c r="N39" s="16">
        <f>E39*I39</f>
        <v>0</v>
      </c>
      <c r="O39" s="16"/>
      <c r="P39" s="80">
        <f>M39+N39+O39</f>
        <v>0</v>
      </c>
      <c r="R39" s="101"/>
      <c r="S39" s="101"/>
      <c r="T39" s="101"/>
      <c r="U39" s="101"/>
      <c r="V39" s="101"/>
      <c r="W39" s="101"/>
    </row>
    <row r="40" spans="1:23" s="51" customFormat="1" ht="18" customHeight="1" x14ac:dyDescent="0.2">
      <c r="A40" s="19"/>
      <c r="B40" s="56"/>
      <c r="C40" s="142" t="s">
        <v>344</v>
      </c>
      <c r="D40" s="77" t="s">
        <v>34</v>
      </c>
      <c r="E40" s="78">
        <v>1</v>
      </c>
      <c r="F40" s="16"/>
      <c r="G40" s="16"/>
      <c r="H40" s="16"/>
      <c r="I40" s="16"/>
      <c r="J40" s="79"/>
      <c r="K40" s="79">
        <f>J40+I40+H40</f>
        <v>0</v>
      </c>
      <c r="L40" s="16"/>
      <c r="M40" s="16"/>
      <c r="N40" s="16">
        <f>ROUND(I40*E40,2)</f>
        <v>0</v>
      </c>
      <c r="O40" s="16"/>
      <c r="P40" s="80">
        <f>M40+N40+O40</f>
        <v>0</v>
      </c>
      <c r="R40" s="101"/>
      <c r="S40" s="101"/>
      <c r="T40" s="101"/>
      <c r="U40" s="101"/>
      <c r="V40" s="101"/>
      <c r="W40" s="101"/>
    </row>
    <row r="41" spans="1:23" s="51" customFormat="1" ht="18" customHeight="1" x14ac:dyDescent="0.2">
      <c r="A41" s="19">
        <v>8</v>
      </c>
      <c r="B41" s="56"/>
      <c r="C41" s="20" t="s">
        <v>343</v>
      </c>
      <c r="D41" s="77" t="s">
        <v>34</v>
      </c>
      <c r="E41" s="78">
        <v>1</v>
      </c>
      <c r="F41" s="16"/>
      <c r="G41" s="16"/>
      <c r="H41" s="16">
        <f>ROUND(F41*G41,2)</f>
        <v>0</v>
      </c>
      <c r="I41" s="16"/>
      <c r="J41" s="16"/>
      <c r="K41" s="79">
        <f t="shared" si="2"/>
        <v>0</v>
      </c>
      <c r="L41" s="16">
        <f>ROUND(E41*F41,2)</f>
        <v>0</v>
      </c>
      <c r="M41" s="16">
        <f>ROUND(H41*E41,2)</f>
        <v>0</v>
      </c>
      <c r="N41" s="16"/>
      <c r="O41" s="16">
        <f>ROUND(J41*E41,2)</f>
        <v>0</v>
      </c>
      <c r="P41" s="80">
        <f t="shared" si="3"/>
        <v>0</v>
      </c>
      <c r="R41" s="101"/>
      <c r="S41" s="101"/>
      <c r="T41" s="101"/>
      <c r="U41" s="101"/>
      <c r="V41" s="101"/>
      <c r="W41" s="101"/>
    </row>
    <row r="42" spans="1:23" s="51" customFormat="1" ht="38.25" x14ac:dyDescent="0.2">
      <c r="A42" s="19"/>
      <c r="B42" s="56"/>
      <c r="C42" s="142" t="s">
        <v>718</v>
      </c>
      <c r="D42" s="77" t="s">
        <v>30</v>
      </c>
      <c r="E42" s="78">
        <v>1</v>
      </c>
      <c r="F42" s="16"/>
      <c r="G42" s="16"/>
      <c r="H42" s="16"/>
      <c r="I42" s="16"/>
      <c r="J42" s="79"/>
      <c r="K42" s="79">
        <f t="shared" si="2"/>
        <v>0</v>
      </c>
      <c r="L42" s="16"/>
      <c r="M42" s="16"/>
      <c r="N42" s="16">
        <f>ROUND(I42*E42,2)</f>
        <v>0</v>
      </c>
      <c r="O42" s="16"/>
      <c r="P42" s="80">
        <f t="shared" si="3"/>
        <v>0</v>
      </c>
      <c r="R42" s="101"/>
      <c r="S42" s="101"/>
      <c r="T42" s="101"/>
      <c r="U42" s="101"/>
      <c r="V42" s="101"/>
      <c r="W42" s="101"/>
    </row>
    <row r="43" spans="1:23" s="51" customFormat="1" ht="51" x14ac:dyDescent="0.2">
      <c r="A43" s="19"/>
      <c r="B43" s="56"/>
      <c r="C43" s="142" t="s">
        <v>717</v>
      </c>
      <c r="D43" s="77" t="s">
        <v>34</v>
      </c>
      <c r="E43" s="78">
        <v>1</v>
      </c>
      <c r="F43" s="16"/>
      <c r="G43" s="16"/>
      <c r="H43" s="16"/>
      <c r="I43" s="16"/>
      <c r="J43" s="79"/>
      <c r="K43" s="79">
        <f>J43+I43+H43</f>
        <v>0</v>
      </c>
      <c r="L43" s="16"/>
      <c r="M43" s="16"/>
      <c r="N43" s="16">
        <f>ROUND(I43*E43,2)</f>
        <v>0</v>
      </c>
      <c r="O43" s="16"/>
      <c r="P43" s="80">
        <f>M43+N43+O43</f>
        <v>0</v>
      </c>
      <c r="R43" s="101"/>
      <c r="S43" s="101"/>
      <c r="T43" s="101"/>
      <c r="U43" s="101"/>
      <c r="V43" s="101"/>
      <c r="W43" s="101"/>
    </row>
    <row r="44" spans="1:23" s="51" customFormat="1" ht="18" customHeight="1" x14ac:dyDescent="0.2">
      <c r="A44" s="19"/>
      <c r="B44" s="56"/>
      <c r="C44" s="142" t="s">
        <v>344</v>
      </c>
      <c r="D44" s="77" t="s">
        <v>34</v>
      </c>
      <c r="E44" s="78">
        <v>1</v>
      </c>
      <c r="F44" s="16"/>
      <c r="G44" s="16"/>
      <c r="H44" s="16"/>
      <c r="I44" s="16"/>
      <c r="J44" s="79"/>
      <c r="K44" s="79">
        <f t="shared" si="2"/>
        <v>0</v>
      </c>
      <c r="L44" s="16"/>
      <c r="M44" s="16"/>
      <c r="N44" s="16">
        <f>ROUND(I44*E44,2)</f>
        <v>0</v>
      </c>
      <c r="O44" s="16"/>
      <c r="P44" s="80">
        <f t="shared" si="3"/>
        <v>0</v>
      </c>
      <c r="R44" s="101"/>
      <c r="S44" s="101"/>
      <c r="T44" s="101"/>
      <c r="U44" s="101"/>
      <c r="V44" s="101"/>
      <c r="W44" s="101"/>
    </row>
    <row r="45" spans="1:23" s="51" customFormat="1" ht="25.5" x14ac:dyDescent="0.2">
      <c r="A45" s="19">
        <v>9</v>
      </c>
      <c r="B45" s="56"/>
      <c r="C45" s="20" t="s">
        <v>347</v>
      </c>
      <c r="D45" s="77" t="s">
        <v>53</v>
      </c>
      <c r="E45" s="78">
        <v>5</v>
      </c>
      <c r="F45" s="16"/>
      <c r="G45" s="16"/>
      <c r="H45" s="16">
        <f>ROUND(F45*G45,2)</f>
        <v>0</v>
      </c>
      <c r="I45" s="16"/>
      <c r="J45" s="16"/>
      <c r="K45" s="79">
        <f t="shared" si="2"/>
        <v>0</v>
      </c>
      <c r="L45" s="16">
        <f>ROUND(E45*F45,2)</f>
        <v>0</v>
      </c>
      <c r="M45" s="16">
        <f>ROUND(H45*E45,2)</f>
        <v>0</v>
      </c>
      <c r="N45" s="16">
        <f>E45*I45</f>
        <v>0</v>
      </c>
      <c r="O45" s="16">
        <f>ROUND(J45*E45,2)</f>
        <v>0</v>
      </c>
      <c r="P45" s="80">
        <f t="shared" si="3"/>
        <v>0</v>
      </c>
      <c r="R45" s="101"/>
      <c r="S45" s="101"/>
      <c r="T45" s="101"/>
      <c r="U45" s="101"/>
      <c r="V45" s="101"/>
      <c r="W45" s="101"/>
    </row>
    <row r="46" spans="1:23" s="51" customFormat="1" ht="76.5" x14ac:dyDescent="0.2">
      <c r="A46" s="19">
        <v>10</v>
      </c>
      <c r="B46" s="56"/>
      <c r="C46" s="20" t="s">
        <v>765</v>
      </c>
      <c r="D46" s="77" t="s">
        <v>53</v>
      </c>
      <c r="E46" s="78">
        <v>1</v>
      </c>
      <c r="F46" s="16"/>
      <c r="G46" s="16"/>
      <c r="H46" s="16">
        <f>ROUND(F46*G46,2)</f>
        <v>0</v>
      </c>
      <c r="I46" s="16"/>
      <c r="J46" s="16"/>
      <c r="K46" s="79">
        <f t="shared" si="2"/>
        <v>0</v>
      </c>
      <c r="L46" s="16">
        <f>ROUND(E46*F46,2)</f>
        <v>0</v>
      </c>
      <c r="M46" s="16">
        <f>ROUND(H46*E46,2)</f>
        <v>0</v>
      </c>
      <c r="N46" s="16"/>
      <c r="O46" s="16">
        <f>ROUND(J46*E46,2)</f>
        <v>0</v>
      </c>
      <c r="P46" s="80">
        <f t="shared" si="3"/>
        <v>0</v>
      </c>
      <c r="R46" s="101"/>
      <c r="S46" s="101"/>
      <c r="T46" s="101"/>
      <c r="U46" s="101"/>
      <c r="V46" s="101"/>
      <c r="W46" s="101"/>
    </row>
    <row r="47" spans="1:23" s="51" customFormat="1" ht="18" customHeight="1" x14ac:dyDescent="0.2">
      <c r="A47" s="19">
        <v>11</v>
      </c>
      <c r="B47" s="56"/>
      <c r="C47" s="20" t="s">
        <v>0</v>
      </c>
      <c r="D47" s="77" t="s">
        <v>35</v>
      </c>
      <c r="E47" s="78">
        <v>31.5</v>
      </c>
      <c r="F47" s="16"/>
      <c r="G47" s="16"/>
      <c r="H47" s="16">
        <f>ROUND(F47*G47,2)</f>
        <v>0</v>
      </c>
      <c r="I47" s="16"/>
      <c r="J47" s="16"/>
      <c r="K47" s="79">
        <f t="shared" si="2"/>
        <v>0</v>
      </c>
      <c r="L47" s="16">
        <f>ROUND(E47*F47,2)</f>
        <v>0</v>
      </c>
      <c r="M47" s="16">
        <f>ROUND(H47*E47,2)</f>
        <v>0</v>
      </c>
      <c r="N47" s="16">
        <f>E47*I47</f>
        <v>0</v>
      </c>
      <c r="O47" s="16">
        <f>ROUND(J47*E47,2)</f>
        <v>0</v>
      </c>
      <c r="P47" s="80">
        <f t="shared" si="3"/>
        <v>0</v>
      </c>
      <c r="R47" s="101"/>
      <c r="S47" s="101"/>
      <c r="T47" s="101"/>
      <c r="U47" s="101"/>
      <c r="V47" s="101"/>
      <c r="W47" s="101"/>
    </row>
    <row r="48" spans="1:23" s="51" customFormat="1" ht="18" customHeight="1" x14ac:dyDescent="0.2">
      <c r="A48" s="19"/>
      <c r="B48" s="20"/>
      <c r="C48" s="134" t="s">
        <v>346</v>
      </c>
      <c r="D48" s="77"/>
      <c r="E48" s="78"/>
      <c r="F48" s="16"/>
      <c r="G48" s="16"/>
      <c r="H48" s="16"/>
      <c r="I48" s="16"/>
      <c r="J48" s="79"/>
      <c r="K48" s="79"/>
      <c r="L48" s="16"/>
      <c r="M48" s="16"/>
      <c r="N48" s="16"/>
      <c r="O48" s="16"/>
      <c r="P48" s="80"/>
    </row>
    <row r="49" spans="1:23" s="51" customFormat="1" ht="25.5" x14ac:dyDescent="0.2">
      <c r="A49" s="19">
        <v>12</v>
      </c>
      <c r="B49" s="56"/>
      <c r="C49" s="20" t="s">
        <v>349</v>
      </c>
      <c r="D49" s="77" t="s">
        <v>30</v>
      </c>
      <c r="E49" s="78">
        <v>1</v>
      </c>
      <c r="F49" s="16"/>
      <c r="G49" s="16"/>
      <c r="H49" s="16">
        <f>ROUND(F49*G49,2)</f>
        <v>0</v>
      </c>
      <c r="I49" s="16"/>
      <c r="J49" s="16"/>
      <c r="K49" s="79">
        <f t="shared" ref="K49:K62" si="4">J49+I49+H49</f>
        <v>0</v>
      </c>
      <c r="L49" s="16">
        <f>ROUND(E49*F49,2)</f>
        <v>0</v>
      </c>
      <c r="M49" s="16">
        <f>ROUND(H49*E49,2)</f>
        <v>0</v>
      </c>
      <c r="N49" s="16"/>
      <c r="O49" s="16">
        <f>ROUND(J49*E49,2)</f>
        <v>0</v>
      </c>
      <c r="P49" s="80">
        <f t="shared" ref="P49:P62" si="5">M49+N49+O49</f>
        <v>0</v>
      </c>
      <c r="R49" s="101"/>
      <c r="S49" s="101"/>
      <c r="T49" s="101"/>
      <c r="U49" s="101"/>
      <c r="V49" s="101"/>
      <c r="W49" s="101"/>
    </row>
    <row r="50" spans="1:23" s="51" customFormat="1" ht="25.5" x14ac:dyDescent="0.2">
      <c r="A50" s="19"/>
      <c r="B50" s="56"/>
      <c r="C50" s="142" t="s">
        <v>350</v>
      </c>
      <c r="D50" s="77" t="s">
        <v>34</v>
      </c>
      <c r="E50" s="78">
        <v>1</v>
      </c>
      <c r="F50" s="16"/>
      <c r="G50" s="16"/>
      <c r="H50" s="16"/>
      <c r="I50" s="16"/>
      <c r="J50" s="79"/>
      <c r="K50" s="79">
        <f>J50+I50+H50</f>
        <v>0</v>
      </c>
      <c r="L50" s="16"/>
      <c r="M50" s="16"/>
      <c r="N50" s="16">
        <f>ROUND(E50*I50,2)</f>
        <v>0</v>
      </c>
      <c r="O50" s="16"/>
      <c r="P50" s="80">
        <f>M50+N50+O50</f>
        <v>0</v>
      </c>
      <c r="R50" s="101"/>
      <c r="S50" s="101"/>
      <c r="T50" s="101"/>
      <c r="U50" s="101"/>
      <c r="V50" s="101"/>
      <c r="W50" s="101"/>
    </row>
    <row r="51" spans="1:23" s="51" customFormat="1" ht="18" customHeight="1" x14ac:dyDescent="0.2">
      <c r="A51" s="19"/>
      <c r="B51" s="56"/>
      <c r="C51" s="142" t="s">
        <v>351</v>
      </c>
      <c r="D51" s="77" t="s">
        <v>30</v>
      </c>
      <c r="E51" s="78">
        <v>2</v>
      </c>
      <c r="F51" s="16"/>
      <c r="G51" s="16"/>
      <c r="H51" s="16"/>
      <c r="I51" s="16"/>
      <c r="J51" s="79"/>
      <c r="K51" s="79">
        <f t="shared" si="4"/>
        <v>0</v>
      </c>
      <c r="L51" s="16"/>
      <c r="M51" s="16"/>
      <c r="N51" s="16">
        <f>ROUND(E51*I51,2)</f>
        <v>0</v>
      </c>
      <c r="O51" s="16"/>
      <c r="P51" s="80">
        <f t="shared" si="5"/>
        <v>0</v>
      </c>
      <c r="R51" s="101"/>
      <c r="S51" s="101"/>
      <c r="T51" s="101"/>
      <c r="U51" s="101"/>
      <c r="V51" s="101"/>
      <c r="W51" s="101"/>
    </row>
    <row r="52" spans="1:23" s="51" customFormat="1" ht="25.5" x14ac:dyDescent="0.2">
      <c r="A52" s="19">
        <v>13</v>
      </c>
      <c r="B52" s="56"/>
      <c r="C52" s="20" t="s">
        <v>729</v>
      </c>
      <c r="D52" s="77" t="s">
        <v>34</v>
      </c>
      <c r="E52" s="97">
        <v>1</v>
      </c>
      <c r="F52" s="16"/>
      <c r="G52" s="16"/>
      <c r="H52" s="16">
        <f>ROUND(F52*G52,2)</f>
        <v>0</v>
      </c>
      <c r="I52" s="16"/>
      <c r="J52" s="79"/>
      <c r="K52" s="79">
        <f t="shared" si="4"/>
        <v>0</v>
      </c>
      <c r="L52" s="16">
        <f>ROUND(E52*F52,2)</f>
        <v>0</v>
      </c>
      <c r="M52" s="16">
        <f>ROUND(H52*E52,2)</f>
        <v>0</v>
      </c>
      <c r="N52" s="16"/>
      <c r="O52" s="16">
        <f>ROUND(J52*E52,2)</f>
        <v>0</v>
      </c>
      <c r="P52" s="80">
        <f t="shared" si="5"/>
        <v>0</v>
      </c>
      <c r="R52" s="101"/>
      <c r="S52" s="101"/>
      <c r="T52" s="101"/>
      <c r="U52" s="101"/>
      <c r="V52" s="101"/>
      <c r="W52" s="101"/>
    </row>
    <row r="53" spans="1:23" s="51" customFormat="1" ht="18" customHeight="1" x14ac:dyDescent="0.2">
      <c r="A53" s="19"/>
      <c r="B53" s="56"/>
      <c r="C53" s="142" t="s">
        <v>742</v>
      </c>
      <c r="D53" s="77" t="s">
        <v>34</v>
      </c>
      <c r="E53" s="97">
        <v>1</v>
      </c>
      <c r="F53" s="16"/>
      <c r="G53" s="16"/>
      <c r="H53" s="16"/>
      <c r="I53" s="182"/>
      <c r="J53" s="79"/>
      <c r="K53" s="79">
        <f t="shared" si="4"/>
        <v>0</v>
      </c>
      <c r="L53" s="16"/>
      <c r="M53" s="16"/>
      <c r="N53" s="16">
        <f>ROUND(I53*E53,2)</f>
        <v>0</v>
      </c>
      <c r="O53" s="16"/>
      <c r="P53" s="80">
        <f t="shared" si="5"/>
        <v>0</v>
      </c>
      <c r="R53" s="101"/>
      <c r="S53" s="108"/>
      <c r="T53" s="101"/>
      <c r="U53" s="101"/>
      <c r="V53" s="101"/>
      <c r="W53" s="101"/>
    </row>
    <row r="54" spans="1:23" s="51" customFormat="1" ht="18" customHeight="1" x14ac:dyDescent="0.2">
      <c r="A54" s="19"/>
      <c r="B54" s="56"/>
      <c r="C54" s="142" t="s">
        <v>355</v>
      </c>
      <c r="D54" s="77" t="s">
        <v>30</v>
      </c>
      <c r="E54" s="78">
        <v>1</v>
      </c>
      <c r="F54" s="16"/>
      <c r="G54" s="16"/>
      <c r="H54" s="16"/>
      <c r="I54" s="16"/>
      <c r="J54" s="79"/>
      <c r="K54" s="79">
        <f t="shared" si="4"/>
        <v>0</v>
      </c>
      <c r="L54" s="16"/>
      <c r="M54" s="16"/>
      <c r="N54" s="16">
        <f>ROUND(E54*I54,2)</f>
        <v>0</v>
      </c>
      <c r="O54" s="16"/>
      <c r="P54" s="80">
        <f t="shared" si="5"/>
        <v>0</v>
      </c>
      <c r="R54" s="101"/>
      <c r="S54" s="101"/>
      <c r="T54" s="101"/>
      <c r="U54" s="101"/>
      <c r="V54" s="101"/>
      <c r="W54" s="101"/>
    </row>
    <row r="55" spans="1:23" s="51" customFormat="1" ht="18" customHeight="1" x14ac:dyDescent="0.2">
      <c r="A55" s="19"/>
      <c r="B55" s="56"/>
      <c r="C55" s="142" t="s">
        <v>356</v>
      </c>
      <c r="D55" s="77" t="s">
        <v>30</v>
      </c>
      <c r="E55" s="78">
        <v>1</v>
      </c>
      <c r="F55" s="16"/>
      <c r="G55" s="16"/>
      <c r="H55" s="16"/>
      <c r="I55" s="16"/>
      <c r="J55" s="79"/>
      <c r="K55" s="79">
        <f>J55+I55+H55</f>
        <v>0</v>
      </c>
      <c r="L55" s="16"/>
      <c r="M55" s="16"/>
      <c r="N55" s="16">
        <f>ROUND(E55*I55,2)</f>
        <v>0</v>
      </c>
      <c r="O55" s="16"/>
      <c r="P55" s="80">
        <f>M55+N55+O55</f>
        <v>0</v>
      </c>
      <c r="R55" s="101"/>
      <c r="S55" s="101"/>
      <c r="T55" s="101"/>
      <c r="U55" s="101"/>
      <c r="V55" s="101"/>
      <c r="W55" s="101"/>
    </row>
    <row r="56" spans="1:23" s="51" customFormat="1" ht="18" customHeight="1" x14ac:dyDescent="0.2">
      <c r="A56" s="19"/>
      <c r="B56" s="56"/>
      <c r="C56" s="142" t="s">
        <v>354</v>
      </c>
      <c r="D56" s="77" t="s">
        <v>30</v>
      </c>
      <c r="E56" s="78">
        <v>1</v>
      </c>
      <c r="F56" s="16"/>
      <c r="G56" s="16"/>
      <c r="H56" s="16"/>
      <c r="I56" s="16"/>
      <c r="J56" s="79"/>
      <c r="K56" s="79">
        <f t="shared" si="4"/>
        <v>0</v>
      </c>
      <c r="L56" s="16"/>
      <c r="M56" s="16"/>
      <c r="N56" s="16">
        <f>ROUND(E56*I56,2)</f>
        <v>0</v>
      </c>
      <c r="O56" s="16"/>
      <c r="P56" s="80">
        <f t="shared" si="5"/>
        <v>0</v>
      </c>
      <c r="R56" s="101"/>
      <c r="S56" s="101"/>
      <c r="T56" s="101"/>
      <c r="U56" s="101"/>
      <c r="V56" s="101"/>
      <c r="W56" s="101"/>
    </row>
    <row r="57" spans="1:23" s="51" customFormat="1" ht="18" customHeight="1" x14ac:dyDescent="0.2">
      <c r="A57" s="19"/>
      <c r="B57" s="56"/>
      <c r="C57" s="142" t="s">
        <v>357</v>
      </c>
      <c r="D57" s="77" t="s">
        <v>30</v>
      </c>
      <c r="E57" s="78">
        <v>1</v>
      </c>
      <c r="F57" s="16"/>
      <c r="G57" s="16"/>
      <c r="H57" s="16"/>
      <c r="I57" s="16"/>
      <c r="J57" s="79"/>
      <c r="K57" s="79">
        <f>J57+I57+H57</f>
        <v>0</v>
      </c>
      <c r="L57" s="16"/>
      <c r="M57" s="16"/>
      <c r="N57" s="16">
        <f>ROUND(E57*I57,2)</f>
        <v>0</v>
      </c>
      <c r="O57" s="16"/>
      <c r="P57" s="80">
        <f>M57+N57+O57</f>
        <v>0</v>
      </c>
      <c r="R57" s="101"/>
      <c r="S57" s="101"/>
      <c r="T57" s="101"/>
      <c r="U57" s="101"/>
      <c r="V57" s="101"/>
      <c r="W57" s="101"/>
    </row>
    <row r="58" spans="1:23" s="51" customFormat="1" ht="18" customHeight="1" x14ac:dyDescent="0.2">
      <c r="A58" s="19"/>
      <c r="B58" s="56"/>
      <c r="C58" s="142" t="s">
        <v>358</v>
      </c>
      <c r="D58" s="77" t="s">
        <v>30</v>
      </c>
      <c r="E58" s="78">
        <v>1</v>
      </c>
      <c r="F58" s="16"/>
      <c r="G58" s="16"/>
      <c r="H58" s="16"/>
      <c r="I58" s="16"/>
      <c r="J58" s="79"/>
      <c r="K58" s="79">
        <f>J58+I58+H58</f>
        <v>0</v>
      </c>
      <c r="L58" s="16"/>
      <c r="M58" s="16"/>
      <c r="N58" s="16">
        <f>ROUND(E58*I58,2)</f>
        <v>0</v>
      </c>
      <c r="O58" s="16"/>
      <c r="P58" s="80">
        <f>M58+N58+O58</f>
        <v>0</v>
      </c>
      <c r="R58" s="101"/>
      <c r="S58" s="101"/>
      <c r="T58" s="101"/>
      <c r="U58" s="101"/>
      <c r="V58" s="101"/>
      <c r="W58" s="101"/>
    </row>
    <row r="59" spans="1:23" s="51" customFormat="1" ht="18" customHeight="1" x14ac:dyDescent="0.2">
      <c r="A59" s="19"/>
      <c r="B59" s="56"/>
      <c r="C59" s="142" t="s">
        <v>359</v>
      </c>
      <c r="D59" s="77" t="s">
        <v>34</v>
      </c>
      <c r="E59" s="97">
        <v>1</v>
      </c>
      <c r="F59" s="16"/>
      <c r="G59" s="16"/>
      <c r="H59" s="16"/>
      <c r="I59" s="16"/>
      <c r="J59" s="16"/>
      <c r="K59" s="79">
        <f>J59+I59+H59</f>
        <v>0</v>
      </c>
      <c r="L59" s="16"/>
      <c r="M59" s="16"/>
      <c r="N59" s="16">
        <f>ROUND(I59*E59,2)</f>
        <v>0</v>
      </c>
      <c r="O59" s="16"/>
      <c r="P59" s="80">
        <f>M59+N59+O59</f>
        <v>0</v>
      </c>
      <c r="T59" s="98"/>
    </row>
    <row r="60" spans="1:23" s="51" customFormat="1" ht="18" customHeight="1" x14ac:dyDescent="0.2">
      <c r="A60" s="19">
        <v>14</v>
      </c>
      <c r="B60" s="56"/>
      <c r="C60" s="20" t="s">
        <v>1</v>
      </c>
      <c r="D60" s="77" t="s">
        <v>30</v>
      </c>
      <c r="E60" s="78">
        <v>3</v>
      </c>
      <c r="F60" s="16"/>
      <c r="G60" s="16"/>
      <c r="H60" s="16">
        <f>ROUND(F60*G60,2)</f>
        <v>0</v>
      </c>
      <c r="I60" s="16"/>
      <c r="J60" s="16"/>
      <c r="K60" s="79">
        <f t="shared" si="4"/>
        <v>0</v>
      </c>
      <c r="L60" s="16">
        <f>ROUND(E60*F60,2)</f>
        <v>0</v>
      </c>
      <c r="M60" s="16">
        <f>ROUND(H60*E60,2)</f>
        <v>0</v>
      </c>
      <c r="N60" s="16"/>
      <c r="O60" s="16">
        <f>ROUND(J60*E60,2)</f>
        <v>0</v>
      </c>
      <c r="P60" s="80">
        <f t="shared" si="5"/>
        <v>0</v>
      </c>
      <c r="R60" s="101"/>
      <c r="S60" s="101"/>
      <c r="T60" s="101"/>
      <c r="U60" s="101"/>
      <c r="V60" s="101"/>
      <c r="W60" s="101"/>
    </row>
    <row r="61" spans="1:23" s="51" customFormat="1" ht="18" customHeight="1" x14ac:dyDescent="0.2">
      <c r="A61" s="19"/>
      <c r="B61" s="56"/>
      <c r="C61" s="142" t="s">
        <v>337</v>
      </c>
      <c r="D61" s="77" t="s">
        <v>30</v>
      </c>
      <c r="E61" s="78">
        <v>2</v>
      </c>
      <c r="F61" s="16"/>
      <c r="G61" s="16"/>
      <c r="H61" s="16"/>
      <c r="I61" s="16"/>
      <c r="J61" s="79"/>
      <c r="K61" s="79">
        <f t="shared" si="4"/>
        <v>0</v>
      </c>
      <c r="L61" s="16"/>
      <c r="M61" s="16"/>
      <c r="N61" s="16">
        <f>ROUND(I61*E61,2)</f>
        <v>0</v>
      </c>
      <c r="O61" s="16"/>
      <c r="P61" s="80">
        <f t="shared" si="5"/>
        <v>0</v>
      </c>
      <c r="R61" s="101"/>
      <c r="S61" s="101"/>
      <c r="T61" s="101"/>
      <c r="U61" s="101"/>
      <c r="V61" s="101"/>
      <c r="W61" s="101"/>
    </row>
    <row r="62" spans="1:23" s="51" customFormat="1" ht="18" customHeight="1" x14ac:dyDescent="0.2">
      <c r="A62" s="19"/>
      <c r="B62" s="56"/>
      <c r="C62" s="142" t="s">
        <v>339</v>
      </c>
      <c r="D62" s="77" t="s">
        <v>30</v>
      </c>
      <c r="E62" s="78">
        <v>1</v>
      </c>
      <c r="F62" s="16"/>
      <c r="G62" s="16"/>
      <c r="H62" s="16"/>
      <c r="I62" s="16"/>
      <c r="J62" s="79"/>
      <c r="K62" s="79">
        <f t="shared" si="4"/>
        <v>0</v>
      </c>
      <c r="L62" s="16"/>
      <c r="M62" s="16"/>
      <c r="N62" s="16">
        <f>ROUND(I62*E62,2)</f>
        <v>0</v>
      </c>
      <c r="O62" s="16"/>
      <c r="P62" s="80">
        <f t="shared" si="5"/>
        <v>0</v>
      </c>
      <c r="R62" s="101"/>
      <c r="S62" s="101"/>
      <c r="T62" s="101"/>
      <c r="U62" s="101"/>
      <c r="V62" s="101"/>
      <c r="W62" s="101"/>
    </row>
    <row r="63" spans="1:23" s="51" customFormat="1" ht="18" customHeight="1" x14ac:dyDescent="0.2">
      <c r="A63" s="19">
        <v>15</v>
      </c>
      <c r="B63" s="56"/>
      <c r="C63" s="20" t="s">
        <v>352</v>
      </c>
      <c r="D63" s="77" t="s">
        <v>30</v>
      </c>
      <c r="E63" s="78">
        <v>1</v>
      </c>
      <c r="F63" s="16"/>
      <c r="G63" s="16"/>
      <c r="H63" s="16">
        <f>ROUND(F63*G63,2)</f>
        <v>0</v>
      </c>
      <c r="I63" s="16"/>
      <c r="J63" s="16"/>
      <c r="K63" s="79">
        <f>J63+I63+H63</f>
        <v>0</v>
      </c>
      <c r="L63" s="16">
        <f>ROUND(E63*F63,2)</f>
        <v>0</v>
      </c>
      <c r="M63" s="16">
        <f>ROUND(H63*E63,2)</f>
        <v>0</v>
      </c>
      <c r="N63" s="16"/>
      <c r="O63" s="16">
        <f>ROUND(J63*E63,2)</f>
        <v>0</v>
      </c>
      <c r="P63" s="80">
        <f>M63+N63+O63</f>
        <v>0</v>
      </c>
      <c r="R63" s="101"/>
      <c r="S63" s="101"/>
      <c r="T63" s="101"/>
      <c r="U63" s="101"/>
      <c r="V63" s="101"/>
      <c r="W63" s="101"/>
    </row>
    <row r="64" spans="1:23" s="51" customFormat="1" ht="18" customHeight="1" x14ac:dyDescent="0.2">
      <c r="A64" s="19"/>
      <c r="B64" s="56"/>
      <c r="C64" s="142" t="s">
        <v>353</v>
      </c>
      <c r="D64" s="77" t="s">
        <v>30</v>
      </c>
      <c r="E64" s="78">
        <v>1</v>
      </c>
      <c r="F64" s="16"/>
      <c r="G64" s="16"/>
      <c r="H64" s="16"/>
      <c r="I64" s="16"/>
      <c r="J64" s="79"/>
      <c r="K64" s="79">
        <f>J64+I64+H64</f>
        <v>0</v>
      </c>
      <c r="L64" s="16"/>
      <c r="M64" s="16"/>
      <c r="N64" s="16">
        <f>ROUND(I64*E64,2)</f>
        <v>0</v>
      </c>
      <c r="O64" s="16"/>
      <c r="P64" s="80">
        <f>M64+N64+O64</f>
        <v>0</v>
      </c>
      <c r="R64" s="101"/>
      <c r="S64" s="101"/>
      <c r="T64" s="101"/>
      <c r="U64" s="101"/>
      <c r="V64" s="101"/>
      <c r="W64" s="101"/>
    </row>
    <row r="65" spans="1:23" s="51" customFormat="1" ht="18" customHeight="1" x14ac:dyDescent="0.2">
      <c r="A65" s="19"/>
      <c r="B65" s="20"/>
      <c r="C65" s="134" t="s">
        <v>319</v>
      </c>
      <c r="D65" s="77"/>
      <c r="E65" s="78"/>
      <c r="F65" s="16"/>
      <c r="G65" s="16"/>
      <c r="H65" s="16"/>
      <c r="I65" s="16"/>
      <c r="J65" s="79"/>
      <c r="K65" s="79"/>
      <c r="L65" s="16"/>
      <c r="M65" s="16"/>
      <c r="N65" s="16"/>
      <c r="O65" s="16"/>
      <c r="P65" s="80"/>
    </row>
    <row r="66" spans="1:23" s="51" customFormat="1" ht="25.5" x14ac:dyDescent="0.2">
      <c r="A66" s="19">
        <v>16</v>
      </c>
      <c r="B66" s="56"/>
      <c r="C66" s="20" t="s">
        <v>320</v>
      </c>
      <c r="D66" s="77" t="s">
        <v>35</v>
      </c>
      <c r="E66" s="95">
        <v>22.5</v>
      </c>
      <c r="F66" s="16"/>
      <c r="G66" s="16"/>
      <c r="H66" s="16">
        <f>ROUND(F66*G66,2)</f>
        <v>0</v>
      </c>
      <c r="I66" s="16"/>
      <c r="J66" s="79"/>
      <c r="K66" s="79">
        <f t="shared" ref="K66:K83" si="6">J66+I66+H66</f>
        <v>0</v>
      </c>
      <c r="L66" s="16">
        <f>ROUND(E66*F66,2)</f>
        <v>0</v>
      </c>
      <c r="M66" s="16">
        <f>ROUND(H66*E66,2)</f>
        <v>0</v>
      </c>
      <c r="N66" s="16"/>
      <c r="O66" s="16">
        <f>ROUND(J66*E66,2)</f>
        <v>0</v>
      </c>
      <c r="P66" s="80">
        <f t="shared" ref="P66:P83" si="7">M66+N66+O66</f>
        <v>0</v>
      </c>
      <c r="R66" s="101"/>
      <c r="S66" s="101"/>
      <c r="T66" s="101"/>
      <c r="U66" s="101"/>
      <c r="V66" s="101"/>
      <c r="W66" s="101"/>
    </row>
    <row r="67" spans="1:23" s="51" customFormat="1" ht="18" customHeight="1" x14ac:dyDescent="0.2">
      <c r="A67" s="19"/>
      <c r="B67" s="56"/>
      <c r="C67" s="142" t="s">
        <v>314</v>
      </c>
      <c r="D67" s="77" t="s">
        <v>35</v>
      </c>
      <c r="E67" s="95">
        <v>10.5</v>
      </c>
      <c r="F67" s="16"/>
      <c r="G67" s="16"/>
      <c r="H67" s="16"/>
      <c r="I67" s="182"/>
      <c r="J67" s="79"/>
      <c r="K67" s="79">
        <f t="shared" si="6"/>
        <v>0</v>
      </c>
      <c r="L67" s="16"/>
      <c r="M67" s="16"/>
      <c r="N67" s="16">
        <f>ROUND(I67*E67,2)</f>
        <v>0</v>
      </c>
      <c r="O67" s="16"/>
      <c r="P67" s="80">
        <f t="shared" si="7"/>
        <v>0</v>
      </c>
      <c r="R67" s="101"/>
      <c r="S67" s="108"/>
      <c r="T67" s="101"/>
      <c r="U67" s="101"/>
      <c r="V67" s="101"/>
      <c r="W67" s="101"/>
    </row>
    <row r="68" spans="1:23" s="51" customFormat="1" ht="18" customHeight="1" x14ac:dyDescent="0.2">
      <c r="A68" s="19"/>
      <c r="B68" s="56"/>
      <c r="C68" s="142" t="s">
        <v>316</v>
      </c>
      <c r="D68" s="77" t="s">
        <v>35</v>
      </c>
      <c r="E68" s="95">
        <v>12</v>
      </c>
      <c r="F68" s="16"/>
      <c r="G68" s="16"/>
      <c r="H68" s="16"/>
      <c r="I68" s="182"/>
      <c r="J68" s="79"/>
      <c r="K68" s="79">
        <f t="shared" si="6"/>
        <v>0</v>
      </c>
      <c r="L68" s="16"/>
      <c r="M68" s="16"/>
      <c r="N68" s="16">
        <f>ROUND(I68*E68,2)</f>
        <v>0</v>
      </c>
      <c r="O68" s="16"/>
      <c r="P68" s="80">
        <f t="shared" si="7"/>
        <v>0</v>
      </c>
      <c r="R68" s="101"/>
      <c r="S68" s="108"/>
      <c r="T68" s="101"/>
      <c r="U68" s="101"/>
      <c r="V68" s="101"/>
      <c r="W68" s="101"/>
    </row>
    <row r="69" spans="1:23" s="51" customFormat="1" ht="38.25" x14ac:dyDescent="0.2">
      <c r="A69" s="19">
        <v>17</v>
      </c>
      <c r="B69" s="56"/>
      <c r="C69" s="20" t="s">
        <v>323</v>
      </c>
      <c r="D69" s="77" t="s">
        <v>35</v>
      </c>
      <c r="E69" s="95">
        <v>22.5</v>
      </c>
      <c r="F69" s="16"/>
      <c r="G69" s="16"/>
      <c r="H69" s="16">
        <f>ROUND(F69*G69,2)</f>
        <v>0</v>
      </c>
      <c r="I69" s="16"/>
      <c r="J69" s="79"/>
      <c r="K69" s="79">
        <f t="shared" si="6"/>
        <v>0</v>
      </c>
      <c r="L69" s="16">
        <f>ROUND(E69*F69,2)</f>
        <v>0</v>
      </c>
      <c r="M69" s="16">
        <f>ROUND(H69*E69,2)</f>
        <v>0</v>
      </c>
      <c r="N69" s="16"/>
      <c r="O69" s="16">
        <f>ROUND(J69*E69,2)</f>
        <v>0</v>
      </c>
      <c r="P69" s="80">
        <f t="shared" si="7"/>
        <v>0</v>
      </c>
      <c r="R69" s="101"/>
      <c r="S69" s="101"/>
      <c r="T69" s="101"/>
      <c r="U69" s="101"/>
      <c r="V69" s="101"/>
      <c r="W69" s="101"/>
    </row>
    <row r="70" spans="1:23" s="51" customFormat="1" ht="18" customHeight="1" x14ac:dyDescent="0.2">
      <c r="A70" s="19"/>
      <c r="B70" s="56"/>
      <c r="C70" s="142" t="s">
        <v>315</v>
      </c>
      <c r="D70" s="77" t="s">
        <v>35</v>
      </c>
      <c r="E70" s="95">
        <v>10.5</v>
      </c>
      <c r="F70" s="16"/>
      <c r="G70" s="16"/>
      <c r="H70" s="16"/>
      <c r="I70" s="182"/>
      <c r="J70" s="79"/>
      <c r="K70" s="79">
        <f t="shared" si="6"/>
        <v>0</v>
      </c>
      <c r="L70" s="16"/>
      <c r="M70" s="16"/>
      <c r="N70" s="16">
        <f>ROUND(I70*E70,2)</f>
        <v>0</v>
      </c>
      <c r="O70" s="16"/>
      <c r="P70" s="80">
        <f t="shared" si="7"/>
        <v>0</v>
      </c>
      <c r="R70" s="101"/>
      <c r="S70" s="108"/>
      <c r="T70" s="101"/>
      <c r="U70" s="101"/>
      <c r="V70" s="101"/>
      <c r="W70" s="101"/>
    </row>
    <row r="71" spans="1:23" s="51" customFormat="1" ht="18" customHeight="1" x14ac:dyDescent="0.2">
      <c r="A71" s="19"/>
      <c r="B71" s="56"/>
      <c r="C71" s="142" t="s">
        <v>317</v>
      </c>
      <c r="D71" s="77" t="s">
        <v>35</v>
      </c>
      <c r="E71" s="95">
        <v>12</v>
      </c>
      <c r="F71" s="16"/>
      <c r="G71" s="16"/>
      <c r="H71" s="16"/>
      <c r="I71" s="182"/>
      <c r="J71" s="79"/>
      <c r="K71" s="79">
        <f t="shared" si="6"/>
        <v>0</v>
      </c>
      <c r="L71" s="16"/>
      <c r="M71" s="16"/>
      <c r="N71" s="16">
        <f>ROUND(I71*E71,2)</f>
        <v>0</v>
      </c>
      <c r="O71" s="16"/>
      <c r="P71" s="80">
        <f t="shared" si="7"/>
        <v>0</v>
      </c>
      <c r="R71" s="101"/>
      <c r="S71" s="108"/>
      <c r="T71" s="101"/>
      <c r="U71" s="101"/>
      <c r="V71" s="101"/>
      <c r="W71" s="101"/>
    </row>
    <row r="72" spans="1:23" s="51" customFormat="1" ht="18" customHeight="1" x14ac:dyDescent="0.2">
      <c r="A72" s="19"/>
      <c r="B72" s="56"/>
      <c r="C72" s="142" t="s">
        <v>321</v>
      </c>
      <c r="D72" s="77" t="s">
        <v>35</v>
      </c>
      <c r="E72" s="95">
        <v>10.5</v>
      </c>
      <c r="F72" s="16"/>
      <c r="G72" s="16"/>
      <c r="H72" s="16"/>
      <c r="I72" s="182"/>
      <c r="J72" s="79"/>
      <c r="K72" s="79">
        <f t="shared" si="6"/>
        <v>0</v>
      </c>
      <c r="L72" s="16"/>
      <c r="M72" s="16"/>
      <c r="N72" s="16">
        <f>ROUND(I72*E72,2)</f>
        <v>0</v>
      </c>
      <c r="O72" s="16"/>
      <c r="P72" s="80">
        <f t="shared" si="7"/>
        <v>0</v>
      </c>
      <c r="R72" s="101"/>
      <c r="S72" s="108"/>
      <c r="T72" s="101"/>
      <c r="U72" s="101"/>
      <c r="V72" s="101"/>
      <c r="W72" s="101"/>
    </row>
    <row r="73" spans="1:23" s="51" customFormat="1" ht="18" customHeight="1" x14ac:dyDescent="0.2">
      <c r="A73" s="19"/>
      <c r="B73" s="56"/>
      <c r="C73" s="142" t="s">
        <v>322</v>
      </c>
      <c r="D73" s="77" t="s">
        <v>35</v>
      </c>
      <c r="E73" s="95">
        <v>12</v>
      </c>
      <c r="F73" s="16"/>
      <c r="G73" s="16"/>
      <c r="H73" s="16"/>
      <c r="I73" s="182"/>
      <c r="J73" s="79"/>
      <c r="K73" s="79">
        <f t="shared" si="6"/>
        <v>0</v>
      </c>
      <c r="L73" s="16"/>
      <c r="M73" s="16"/>
      <c r="N73" s="16">
        <f>ROUND(I73*E73,2)</f>
        <v>0</v>
      </c>
      <c r="O73" s="16"/>
      <c r="P73" s="80">
        <f t="shared" si="7"/>
        <v>0</v>
      </c>
      <c r="R73" s="101"/>
      <c r="S73" s="108"/>
      <c r="T73" s="101"/>
      <c r="U73" s="101"/>
      <c r="V73" s="101"/>
      <c r="W73" s="101"/>
    </row>
    <row r="74" spans="1:23" s="51" customFormat="1" ht="18" customHeight="1" x14ac:dyDescent="0.2">
      <c r="A74" s="19"/>
      <c r="B74" s="56"/>
      <c r="C74" s="142" t="s">
        <v>331</v>
      </c>
      <c r="D74" s="77" t="s">
        <v>34</v>
      </c>
      <c r="E74" s="97">
        <v>1</v>
      </c>
      <c r="F74" s="16"/>
      <c r="G74" s="16"/>
      <c r="H74" s="16"/>
      <c r="I74" s="16"/>
      <c r="J74" s="16"/>
      <c r="K74" s="79">
        <f t="shared" si="6"/>
        <v>0</v>
      </c>
      <c r="L74" s="16"/>
      <c r="M74" s="16"/>
      <c r="N74" s="16">
        <f>ROUND(I74*E74,2)</f>
        <v>0</v>
      </c>
      <c r="O74" s="16"/>
      <c r="P74" s="80">
        <f t="shared" si="7"/>
        <v>0</v>
      </c>
      <c r="T74" s="98"/>
    </row>
    <row r="75" spans="1:23" s="51" customFormat="1" ht="25.5" x14ac:dyDescent="0.2">
      <c r="A75" s="19">
        <v>18</v>
      </c>
      <c r="B75" s="56"/>
      <c r="C75" s="20" t="s">
        <v>330</v>
      </c>
      <c r="D75" s="77" t="s">
        <v>35</v>
      </c>
      <c r="E75" s="95">
        <v>34</v>
      </c>
      <c r="F75" s="16"/>
      <c r="G75" s="16"/>
      <c r="H75" s="16">
        <f>ROUND(F75*G75,2)</f>
        <v>0</v>
      </c>
      <c r="I75" s="16"/>
      <c r="J75" s="79"/>
      <c r="K75" s="79">
        <f t="shared" si="6"/>
        <v>0</v>
      </c>
      <c r="L75" s="16">
        <f>ROUND(E75*F75,2)</f>
        <v>0</v>
      </c>
      <c r="M75" s="16">
        <f>ROUND(H75*E75,2)</f>
        <v>0</v>
      </c>
      <c r="N75" s="16"/>
      <c r="O75" s="16">
        <f>ROUND(J75*E75,2)</f>
        <v>0</v>
      </c>
      <c r="P75" s="80">
        <f t="shared" si="7"/>
        <v>0</v>
      </c>
      <c r="R75" s="101"/>
      <c r="S75" s="101"/>
      <c r="T75" s="101"/>
      <c r="U75" s="101"/>
      <c r="V75" s="101"/>
      <c r="W75" s="101"/>
    </row>
    <row r="76" spans="1:23" s="51" customFormat="1" ht="18" customHeight="1" x14ac:dyDescent="0.2">
      <c r="A76" s="19"/>
      <c r="B76" s="56"/>
      <c r="C76" s="142" t="s">
        <v>315</v>
      </c>
      <c r="D76" s="77" t="s">
        <v>35</v>
      </c>
      <c r="E76" s="95">
        <v>8</v>
      </c>
      <c r="F76" s="16"/>
      <c r="G76" s="16"/>
      <c r="H76" s="16"/>
      <c r="I76" s="182"/>
      <c r="J76" s="79"/>
      <c r="K76" s="79">
        <f t="shared" si="6"/>
        <v>0</v>
      </c>
      <c r="L76" s="16"/>
      <c r="M76" s="16"/>
      <c r="N76" s="16">
        <f>ROUND(I76*E76,2)</f>
        <v>0</v>
      </c>
      <c r="O76" s="16"/>
      <c r="P76" s="80">
        <f t="shared" si="7"/>
        <v>0</v>
      </c>
      <c r="R76" s="101"/>
      <c r="S76" s="108"/>
      <c r="T76" s="101"/>
      <c r="U76" s="101"/>
      <c r="V76" s="101"/>
      <c r="W76" s="101"/>
    </row>
    <row r="77" spans="1:23" s="51" customFormat="1" ht="18" customHeight="1" x14ac:dyDescent="0.2">
      <c r="A77" s="19"/>
      <c r="B77" s="56"/>
      <c r="C77" s="142" t="s">
        <v>324</v>
      </c>
      <c r="D77" s="77" t="s">
        <v>35</v>
      </c>
      <c r="E77" s="95">
        <v>16</v>
      </c>
      <c r="F77" s="16"/>
      <c r="G77" s="16"/>
      <c r="H77" s="16"/>
      <c r="I77" s="182"/>
      <c r="J77" s="79"/>
      <c r="K77" s="79">
        <f t="shared" si="6"/>
        <v>0</v>
      </c>
      <c r="L77" s="16"/>
      <c r="M77" s="16"/>
      <c r="N77" s="16">
        <f>ROUND(I77*E77,2)</f>
        <v>0</v>
      </c>
      <c r="O77" s="16"/>
      <c r="P77" s="80">
        <f t="shared" si="7"/>
        <v>0</v>
      </c>
      <c r="R77" s="101"/>
      <c r="S77" s="108"/>
      <c r="T77" s="101"/>
      <c r="U77" s="101"/>
      <c r="V77" s="101"/>
      <c r="W77" s="101"/>
    </row>
    <row r="78" spans="1:23" s="51" customFormat="1" ht="18" customHeight="1" x14ac:dyDescent="0.2">
      <c r="A78" s="19"/>
      <c r="B78" s="56"/>
      <c r="C78" s="142" t="s">
        <v>317</v>
      </c>
      <c r="D78" s="77" t="s">
        <v>35</v>
      </c>
      <c r="E78" s="95">
        <v>10</v>
      </c>
      <c r="F78" s="16"/>
      <c r="G78" s="16"/>
      <c r="H78" s="16"/>
      <c r="I78" s="182"/>
      <c r="J78" s="79"/>
      <c r="K78" s="79">
        <f>J78+I78+H78</f>
        <v>0</v>
      </c>
      <c r="L78" s="16"/>
      <c r="M78" s="16"/>
      <c r="N78" s="16">
        <f>ROUND(I78*E78,2)</f>
        <v>0</v>
      </c>
      <c r="O78" s="16"/>
      <c r="P78" s="80">
        <f>M78+N78+O78</f>
        <v>0</v>
      </c>
      <c r="R78" s="101"/>
      <c r="S78" s="108"/>
      <c r="T78" s="101"/>
      <c r="U78" s="101"/>
      <c r="V78" s="101"/>
      <c r="W78" s="101"/>
    </row>
    <row r="79" spans="1:23" s="51" customFormat="1" ht="18" customHeight="1" x14ac:dyDescent="0.2">
      <c r="A79" s="19"/>
      <c r="B79" s="56"/>
      <c r="C79" s="142" t="s">
        <v>332</v>
      </c>
      <c r="D79" s="77" t="s">
        <v>34</v>
      </c>
      <c r="E79" s="78">
        <v>1</v>
      </c>
      <c r="F79" s="16"/>
      <c r="G79" s="16"/>
      <c r="H79" s="16"/>
      <c r="I79" s="182"/>
      <c r="J79" s="79"/>
      <c r="K79" s="79">
        <f t="shared" si="6"/>
        <v>0</v>
      </c>
      <c r="L79" s="16"/>
      <c r="M79" s="16"/>
      <c r="N79" s="16">
        <f>ROUND(I79*E79,2)</f>
        <v>0</v>
      </c>
      <c r="O79" s="16"/>
      <c r="P79" s="80">
        <f t="shared" si="7"/>
        <v>0</v>
      </c>
      <c r="R79" s="101"/>
      <c r="S79" s="108"/>
      <c r="T79" s="101"/>
      <c r="U79" s="101"/>
      <c r="V79" s="101"/>
      <c r="W79" s="101"/>
    </row>
    <row r="80" spans="1:23" s="51" customFormat="1" ht="18" customHeight="1" x14ac:dyDescent="0.2">
      <c r="A80" s="19"/>
      <c r="B80" s="56"/>
      <c r="C80" s="142" t="s">
        <v>254</v>
      </c>
      <c r="D80" s="77" t="s">
        <v>34</v>
      </c>
      <c r="E80" s="78">
        <v>1</v>
      </c>
      <c r="F80" s="16"/>
      <c r="G80" s="16"/>
      <c r="H80" s="16"/>
      <c r="I80" s="182"/>
      <c r="J80" s="79"/>
      <c r="K80" s="79">
        <f t="shared" si="6"/>
        <v>0</v>
      </c>
      <c r="L80" s="16"/>
      <c r="M80" s="16"/>
      <c r="N80" s="16">
        <f>ROUND(I80*E80,2)</f>
        <v>0</v>
      </c>
      <c r="O80" s="16"/>
      <c r="P80" s="80">
        <f t="shared" si="7"/>
        <v>0</v>
      </c>
      <c r="R80" s="101"/>
      <c r="S80" s="101"/>
      <c r="T80" s="101"/>
      <c r="U80" s="101"/>
      <c r="V80" s="101"/>
      <c r="W80" s="101"/>
    </row>
    <row r="81" spans="1:23" s="51" customFormat="1" ht="18" customHeight="1" x14ac:dyDescent="0.2">
      <c r="A81" s="19">
        <v>19</v>
      </c>
      <c r="B81" s="56"/>
      <c r="C81" s="20" t="s">
        <v>326</v>
      </c>
      <c r="D81" s="77" t="s">
        <v>35</v>
      </c>
      <c r="E81" s="95">
        <v>10</v>
      </c>
      <c r="F81" s="16"/>
      <c r="G81" s="16"/>
      <c r="H81" s="16">
        <f>ROUND(F81*G81,2)</f>
        <v>0</v>
      </c>
      <c r="I81" s="16"/>
      <c r="J81" s="16"/>
      <c r="K81" s="79">
        <f t="shared" si="6"/>
        <v>0</v>
      </c>
      <c r="L81" s="16">
        <f>ROUND(E81*F81,2)</f>
        <v>0</v>
      </c>
      <c r="M81" s="16">
        <f>ROUND(H81*E81,2)</f>
        <v>0</v>
      </c>
      <c r="N81" s="16"/>
      <c r="O81" s="16">
        <f>ROUND(J81*E81,2)</f>
        <v>0</v>
      </c>
      <c r="P81" s="80">
        <f t="shared" si="7"/>
        <v>0</v>
      </c>
    </row>
    <row r="82" spans="1:23" s="51" customFormat="1" ht="18" customHeight="1" x14ac:dyDescent="0.2">
      <c r="A82" s="19"/>
      <c r="B82" s="56"/>
      <c r="C82" s="142" t="s">
        <v>334</v>
      </c>
      <c r="D82" s="77" t="s">
        <v>35</v>
      </c>
      <c r="E82" s="95">
        <v>10</v>
      </c>
      <c r="F82" s="16"/>
      <c r="G82" s="16"/>
      <c r="H82" s="16"/>
      <c r="I82" s="182"/>
      <c r="J82" s="79"/>
      <c r="K82" s="79">
        <f t="shared" si="6"/>
        <v>0</v>
      </c>
      <c r="L82" s="16"/>
      <c r="M82" s="16"/>
      <c r="N82" s="16">
        <f>ROUND(I82*E82,2)</f>
        <v>0</v>
      </c>
      <c r="O82" s="16"/>
      <c r="P82" s="80">
        <f t="shared" si="7"/>
        <v>0</v>
      </c>
      <c r="R82" s="101"/>
      <c r="S82" s="108"/>
      <c r="T82" s="101"/>
      <c r="U82" s="101"/>
      <c r="V82" s="101"/>
      <c r="W82" s="101"/>
    </row>
    <row r="83" spans="1:23" s="51" customFormat="1" ht="18" customHeight="1" x14ac:dyDescent="0.2">
      <c r="A83" s="19"/>
      <c r="B83" s="56"/>
      <c r="C83" s="142" t="s">
        <v>329</v>
      </c>
      <c r="D83" s="77" t="s">
        <v>34</v>
      </c>
      <c r="E83" s="97">
        <v>1</v>
      </c>
      <c r="F83" s="16"/>
      <c r="G83" s="16"/>
      <c r="H83" s="16"/>
      <c r="I83" s="16"/>
      <c r="J83" s="16"/>
      <c r="K83" s="79">
        <f t="shared" si="6"/>
        <v>0</v>
      </c>
      <c r="L83" s="16"/>
      <c r="M83" s="16"/>
      <c r="N83" s="16">
        <f>ROUND(I83*E83,2)</f>
        <v>0</v>
      </c>
      <c r="O83" s="16"/>
      <c r="P83" s="80">
        <f t="shared" si="7"/>
        <v>0</v>
      </c>
      <c r="T83" s="98"/>
    </row>
    <row r="84" spans="1:23" s="51" customFormat="1" ht="18" customHeight="1" x14ac:dyDescent="0.2">
      <c r="A84" s="19">
        <v>20</v>
      </c>
      <c r="B84" s="56"/>
      <c r="C84" s="20" t="s">
        <v>333</v>
      </c>
      <c r="D84" s="77" t="s">
        <v>35</v>
      </c>
      <c r="E84" s="95">
        <v>24</v>
      </c>
      <c r="F84" s="16"/>
      <c r="G84" s="16"/>
      <c r="H84" s="16">
        <f>ROUND(F84*G84,2)</f>
        <v>0</v>
      </c>
      <c r="I84" s="16"/>
      <c r="J84" s="16"/>
      <c r="K84" s="79">
        <f t="shared" ref="K84:K95" si="8">J84+I84+H84</f>
        <v>0</v>
      </c>
      <c r="L84" s="16">
        <f>ROUND(E84*F84,2)</f>
        <v>0</v>
      </c>
      <c r="M84" s="16">
        <f>ROUND(H84*E84,2)</f>
        <v>0</v>
      </c>
      <c r="N84" s="16"/>
      <c r="O84" s="16">
        <f>ROUND(J84*E84,2)</f>
        <v>0</v>
      </c>
      <c r="P84" s="80">
        <f t="shared" ref="P84:P95" si="9">M84+N84+O84</f>
        <v>0</v>
      </c>
    </row>
    <row r="85" spans="1:23" s="51" customFormat="1" ht="18" customHeight="1" x14ac:dyDescent="0.2">
      <c r="A85" s="19"/>
      <c r="B85" s="56"/>
      <c r="C85" s="142" t="s">
        <v>335</v>
      </c>
      <c r="D85" s="77" t="s">
        <v>35</v>
      </c>
      <c r="E85" s="95">
        <v>8</v>
      </c>
      <c r="F85" s="16"/>
      <c r="G85" s="16"/>
      <c r="H85" s="16"/>
      <c r="I85" s="182"/>
      <c r="J85" s="79"/>
      <c r="K85" s="79">
        <f t="shared" si="8"/>
        <v>0</v>
      </c>
      <c r="L85" s="16"/>
      <c r="M85" s="16"/>
      <c r="N85" s="16">
        <f>ROUND(I85*E85,2)</f>
        <v>0</v>
      </c>
      <c r="O85" s="16"/>
      <c r="P85" s="80">
        <f t="shared" si="9"/>
        <v>0</v>
      </c>
      <c r="R85" s="101"/>
      <c r="S85" s="108"/>
      <c r="T85" s="101"/>
      <c r="U85" s="101"/>
      <c r="V85" s="101"/>
      <c r="W85" s="101"/>
    </row>
    <row r="86" spans="1:23" s="51" customFormat="1" ht="18" customHeight="1" x14ac:dyDescent="0.2">
      <c r="A86" s="19"/>
      <c r="B86" s="56"/>
      <c r="C86" s="142" t="s">
        <v>336</v>
      </c>
      <c r="D86" s="77" t="s">
        <v>35</v>
      </c>
      <c r="E86" s="95">
        <v>16</v>
      </c>
      <c r="F86" s="16"/>
      <c r="G86" s="16"/>
      <c r="H86" s="16"/>
      <c r="I86" s="182"/>
      <c r="J86" s="79"/>
      <c r="K86" s="79">
        <f t="shared" si="8"/>
        <v>0</v>
      </c>
      <c r="L86" s="16"/>
      <c r="M86" s="16"/>
      <c r="N86" s="16">
        <f>ROUND(I86*E86,2)</f>
        <v>0</v>
      </c>
      <c r="O86" s="16"/>
      <c r="P86" s="80">
        <f t="shared" si="9"/>
        <v>0</v>
      </c>
      <c r="R86" s="101"/>
      <c r="S86" s="108"/>
      <c r="T86" s="101"/>
      <c r="U86" s="101"/>
      <c r="V86" s="101"/>
      <c r="W86" s="101"/>
    </row>
    <row r="87" spans="1:23" s="51" customFormat="1" ht="18" customHeight="1" x14ac:dyDescent="0.2">
      <c r="A87" s="19"/>
      <c r="B87" s="56"/>
      <c r="C87" s="142" t="s">
        <v>329</v>
      </c>
      <c r="D87" s="77" t="s">
        <v>34</v>
      </c>
      <c r="E87" s="97">
        <v>1</v>
      </c>
      <c r="F87" s="16"/>
      <c r="G87" s="16"/>
      <c r="H87" s="16"/>
      <c r="I87" s="16"/>
      <c r="J87" s="16"/>
      <c r="K87" s="79">
        <f t="shared" si="8"/>
        <v>0</v>
      </c>
      <c r="L87" s="16"/>
      <c r="M87" s="16"/>
      <c r="N87" s="16">
        <f>ROUND(I87*E87,2)</f>
        <v>0</v>
      </c>
      <c r="O87" s="16"/>
      <c r="P87" s="80">
        <f t="shared" si="9"/>
        <v>0</v>
      </c>
      <c r="T87" s="98"/>
    </row>
    <row r="88" spans="1:23" s="51" customFormat="1" ht="18" customHeight="1" x14ac:dyDescent="0.2">
      <c r="A88" s="19">
        <v>21</v>
      </c>
      <c r="B88" s="56"/>
      <c r="C88" s="20" t="s">
        <v>1</v>
      </c>
      <c r="D88" s="77" t="s">
        <v>30</v>
      </c>
      <c r="E88" s="78">
        <v>12</v>
      </c>
      <c r="F88" s="16"/>
      <c r="G88" s="16"/>
      <c r="H88" s="16">
        <f>ROUND(F88*G88,2)</f>
        <v>0</v>
      </c>
      <c r="I88" s="16"/>
      <c r="J88" s="16"/>
      <c r="K88" s="79">
        <f t="shared" si="8"/>
        <v>0</v>
      </c>
      <c r="L88" s="16">
        <f>ROUND(E88*F88,2)</f>
        <v>0</v>
      </c>
      <c r="M88" s="16">
        <f>ROUND(H88*E88,2)</f>
        <v>0</v>
      </c>
      <c r="N88" s="16"/>
      <c r="O88" s="16">
        <f>ROUND(J88*E88,2)</f>
        <v>0</v>
      </c>
      <c r="P88" s="80">
        <f t="shared" si="9"/>
        <v>0</v>
      </c>
      <c r="R88" s="101"/>
      <c r="S88" s="101"/>
      <c r="T88" s="101"/>
      <c r="U88" s="101"/>
      <c r="V88" s="101"/>
      <c r="W88" s="101"/>
    </row>
    <row r="89" spans="1:23" s="51" customFormat="1" ht="18" customHeight="1" x14ac:dyDescent="0.2">
      <c r="A89" s="19"/>
      <c r="B89" s="56"/>
      <c r="C89" s="142" t="s">
        <v>337</v>
      </c>
      <c r="D89" s="77" t="s">
        <v>30</v>
      </c>
      <c r="E89" s="78">
        <v>2</v>
      </c>
      <c r="F89" s="16"/>
      <c r="G89" s="16"/>
      <c r="H89" s="16"/>
      <c r="I89" s="16"/>
      <c r="J89" s="79"/>
      <c r="K89" s="79">
        <f t="shared" si="8"/>
        <v>0</v>
      </c>
      <c r="L89" s="16"/>
      <c r="M89" s="16"/>
      <c r="N89" s="16">
        <f>ROUND(I89*E89,2)</f>
        <v>0</v>
      </c>
      <c r="O89" s="16"/>
      <c r="P89" s="80">
        <f t="shared" si="9"/>
        <v>0</v>
      </c>
      <c r="R89" s="101"/>
      <c r="S89" s="101"/>
      <c r="T89" s="101"/>
      <c r="U89" s="101"/>
      <c r="V89" s="101"/>
      <c r="W89" s="101"/>
    </row>
    <row r="90" spans="1:23" s="51" customFormat="1" ht="18" customHeight="1" x14ac:dyDescent="0.2">
      <c r="A90" s="19"/>
      <c r="B90" s="56"/>
      <c r="C90" s="142" t="s">
        <v>338</v>
      </c>
      <c r="D90" s="77" t="s">
        <v>30</v>
      </c>
      <c r="E90" s="78">
        <v>10</v>
      </c>
      <c r="F90" s="16"/>
      <c r="G90" s="16"/>
      <c r="H90" s="16"/>
      <c r="I90" s="16"/>
      <c r="J90" s="79"/>
      <c r="K90" s="79">
        <f t="shared" si="8"/>
        <v>0</v>
      </c>
      <c r="L90" s="16"/>
      <c r="M90" s="16"/>
      <c r="N90" s="16">
        <f>ROUND(I90*E90,2)</f>
        <v>0</v>
      </c>
      <c r="O90" s="16"/>
      <c r="P90" s="80">
        <f t="shared" si="9"/>
        <v>0</v>
      </c>
      <c r="R90" s="101"/>
      <c r="S90" s="101"/>
      <c r="T90" s="101"/>
      <c r="U90" s="101"/>
      <c r="V90" s="101"/>
      <c r="W90" s="101"/>
    </row>
    <row r="91" spans="1:23" s="51" customFormat="1" ht="25.5" x14ac:dyDescent="0.2">
      <c r="A91" s="19">
        <v>22</v>
      </c>
      <c r="B91" s="56"/>
      <c r="C91" s="20" t="s">
        <v>345</v>
      </c>
      <c r="D91" s="77" t="s">
        <v>30</v>
      </c>
      <c r="E91" s="97">
        <v>1</v>
      </c>
      <c r="F91" s="16"/>
      <c r="G91" s="16"/>
      <c r="H91" s="16">
        <f>ROUND(F91*G91,2)</f>
        <v>0</v>
      </c>
      <c r="I91" s="16"/>
      <c r="J91" s="16"/>
      <c r="K91" s="79">
        <f t="shared" si="8"/>
        <v>0</v>
      </c>
      <c r="L91" s="16">
        <f>ROUND(E91*F91,2)</f>
        <v>0</v>
      </c>
      <c r="M91" s="16">
        <f>ROUND(H91*E91,2)</f>
        <v>0</v>
      </c>
      <c r="N91" s="16"/>
      <c r="O91" s="16">
        <f>ROUND(J91*E91,2)</f>
        <v>0</v>
      </c>
      <c r="P91" s="80">
        <f t="shared" si="9"/>
        <v>0</v>
      </c>
    </row>
    <row r="92" spans="1:23" s="51" customFormat="1" ht="51" x14ac:dyDescent="0.2">
      <c r="A92" s="19"/>
      <c r="B92" s="56"/>
      <c r="C92" s="142" t="s">
        <v>486</v>
      </c>
      <c r="D92" s="77" t="s">
        <v>30</v>
      </c>
      <c r="E92" s="97">
        <v>1</v>
      </c>
      <c r="F92" s="16"/>
      <c r="G92" s="16"/>
      <c r="H92" s="16"/>
      <c r="I92" s="182"/>
      <c r="J92" s="79"/>
      <c r="K92" s="79">
        <f t="shared" si="8"/>
        <v>0</v>
      </c>
      <c r="L92" s="16"/>
      <c r="M92" s="16"/>
      <c r="N92" s="16">
        <f>E92*I92</f>
        <v>0</v>
      </c>
      <c r="O92" s="16"/>
      <c r="P92" s="80">
        <f t="shared" si="9"/>
        <v>0</v>
      </c>
      <c r="R92" s="101"/>
      <c r="S92" s="108"/>
      <c r="T92" s="101"/>
      <c r="U92" s="101"/>
      <c r="V92" s="101"/>
      <c r="W92" s="101"/>
    </row>
    <row r="93" spans="1:23" s="51" customFormat="1" ht="25.5" x14ac:dyDescent="0.2">
      <c r="A93" s="19">
        <v>23</v>
      </c>
      <c r="B93" s="56"/>
      <c r="C93" s="20" t="s">
        <v>347</v>
      </c>
      <c r="D93" s="77" t="s">
        <v>53</v>
      </c>
      <c r="E93" s="78">
        <v>7</v>
      </c>
      <c r="F93" s="16"/>
      <c r="G93" s="16"/>
      <c r="H93" s="16">
        <f>ROUND(F93*G93,2)</f>
        <v>0</v>
      </c>
      <c r="I93" s="16"/>
      <c r="J93" s="16"/>
      <c r="K93" s="79">
        <f t="shared" si="8"/>
        <v>0</v>
      </c>
      <c r="L93" s="16">
        <f>ROUND(E93*F93,2)</f>
        <v>0</v>
      </c>
      <c r="M93" s="16">
        <f>ROUND(H93*E93,2)</f>
        <v>0</v>
      </c>
      <c r="N93" s="16">
        <f>E93*I93</f>
        <v>0</v>
      </c>
      <c r="O93" s="16">
        <f>ROUND(J93*E93,2)</f>
        <v>0</v>
      </c>
      <c r="P93" s="80">
        <f t="shared" si="9"/>
        <v>0</v>
      </c>
      <c r="R93" s="101"/>
      <c r="S93" s="101"/>
      <c r="T93" s="101"/>
      <c r="U93" s="101"/>
      <c r="V93" s="101"/>
      <c r="W93" s="101"/>
    </row>
    <row r="94" spans="1:23" s="51" customFormat="1" ht="76.5" x14ac:dyDescent="0.2">
      <c r="A94" s="19">
        <v>24</v>
      </c>
      <c r="B94" s="56"/>
      <c r="C94" s="20" t="s">
        <v>765</v>
      </c>
      <c r="D94" s="77" t="s">
        <v>53</v>
      </c>
      <c r="E94" s="78">
        <v>2</v>
      </c>
      <c r="F94" s="16"/>
      <c r="G94" s="16"/>
      <c r="H94" s="16">
        <f>ROUND(F94*G94,2)</f>
        <v>0</v>
      </c>
      <c r="I94" s="16"/>
      <c r="J94" s="16"/>
      <c r="K94" s="79">
        <f t="shared" si="8"/>
        <v>0</v>
      </c>
      <c r="L94" s="16">
        <f>ROUND(E94*F94,2)</f>
        <v>0</v>
      </c>
      <c r="M94" s="16">
        <f>ROUND(H94*E94,2)</f>
        <v>0</v>
      </c>
      <c r="N94" s="16"/>
      <c r="O94" s="16">
        <f>ROUND(J94*E94,2)</f>
        <v>0</v>
      </c>
      <c r="P94" s="80">
        <f t="shared" si="9"/>
        <v>0</v>
      </c>
      <c r="R94" s="101"/>
      <c r="S94" s="101"/>
      <c r="T94" s="101"/>
      <c r="U94" s="101"/>
      <c r="V94" s="101"/>
      <c r="W94" s="101"/>
    </row>
    <row r="95" spans="1:23" s="51" customFormat="1" ht="25.5" x14ac:dyDescent="0.2">
      <c r="A95" s="19">
        <v>25</v>
      </c>
      <c r="B95" s="56"/>
      <c r="C95" s="20" t="s">
        <v>0</v>
      </c>
      <c r="D95" s="77" t="s">
        <v>35</v>
      </c>
      <c r="E95" s="78">
        <v>56.5</v>
      </c>
      <c r="F95" s="16"/>
      <c r="G95" s="16"/>
      <c r="H95" s="16">
        <f>ROUND(F95*G95,2)</f>
        <v>0</v>
      </c>
      <c r="I95" s="16"/>
      <c r="J95" s="16"/>
      <c r="K95" s="79">
        <f t="shared" si="8"/>
        <v>0</v>
      </c>
      <c r="L95" s="16">
        <f>ROUND(E95*F95,2)</f>
        <v>0</v>
      </c>
      <c r="M95" s="16">
        <f>ROUND(H95*E95,2)</f>
        <v>0</v>
      </c>
      <c r="N95" s="16">
        <f>E95*I95</f>
        <v>0</v>
      </c>
      <c r="O95" s="16">
        <f>ROUND(J95*E95,2)</f>
        <v>0</v>
      </c>
      <c r="P95" s="80">
        <f t="shared" si="9"/>
        <v>0</v>
      </c>
      <c r="R95" s="101"/>
      <c r="S95" s="101"/>
      <c r="T95" s="101"/>
      <c r="U95" s="101"/>
      <c r="V95" s="101"/>
      <c r="W95" s="101"/>
    </row>
    <row r="96" spans="1:23" s="51" customFormat="1" ht="18" customHeight="1" x14ac:dyDescent="0.2">
      <c r="A96" s="19"/>
      <c r="B96" s="20"/>
      <c r="C96" s="134" t="s">
        <v>348</v>
      </c>
      <c r="D96" s="77"/>
      <c r="E96" s="78"/>
      <c r="F96" s="16"/>
      <c r="G96" s="16"/>
      <c r="H96" s="16"/>
      <c r="I96" s="16"/>
      <c r="J96" s="79"/>
      <c r="K96" s="79"/>
      <c r="L96" s="16"/>
      <c r="M96" s="16"/>
      <c r="N96" s="16"/>
      <c r="O96" s="16"/>
      <c r="P96" s="80"/>
    </row>
    <row r="97" spans="1:23" s="51" customFormat="1" ht="51" x14ac:dyDescent="0.2">
      <c r="A97" s="19">
        <v>26</v>
      </c>
      <c r="B97" s="56"/>
      <c r="C97" s="20" t="s">
        <v>361</v>
      </c>
      <c r="D97" s="77" t="s">
        <v>35</v>
      </c>
      <c r="E97" s="95">
        <v>50</v>
      </c>
      <c r="F97" s="16"/>
      <c r="G97" s="16"/>
      <c r="H97" s="16">
        <f>ROUND(F97*G97,2)</f>
        <v>0</v>
      </c>
      <c r="I97" s="16"/>
      <c r="J97" s="16"/>
      <c r="K97" s="79">
        <f t="shared" ref="K97:K127" si="10">J97+I97+H97</f>
        <v>0</v>
      </c>
      <c r="L97" s="16">
        <f>ROUND(E97*F97,2)</f>
        <v>0</v>
      </c>
      <c r="M97" s="16">
        <f>ROUND(H97*E97,2)</f>
        <v>0</v>
      </c>
      <c r="N97" s="16"/>
      <c r="O97" s="16">
        <f>ROUND(J97*E97,2)</f>
        <v>0</v>
      </c>
      <c r="P97" s="80">
        <f t="shared" ref="P97:P127" si="11">M97+N97+O97</f>
        <v>0</v>
      </c>
      <c r="R97" s="101"/>
      <c r="S97" s="101"/>
      <c r="T97" s="101"/>
      <c r="U97" s="101"/>
      <c r="V97" s="101"/>
      <c r="W97" s="101"/>
    </row>
    <row r="98" spans="1:23" s="51" customFormat="1" ht="18" customHeight="1" x14ac:dyDescent="0.2">
      <c r="A98" s="19"/>
      <c r="B98" s="56"/>
      <c r="C98" s="142" t="s">
        <v>362</v>
      </c>
      <c r="D98" s="77" t="s">
        <v>35</v>
      </c>
      <c r="E98" s="95">
        <v>17</v>
      </c>
      <c r="F98" s="16"/>
      <c r="G98" s="16"/>
      <c r="H98" s="16"/>
      <c r="I98" s="16"/>
      <c r="J98" s="79"/>
      <c r="K98" s="79">
        <f t="shared" si="10"/>
        <v>0</v>
      </c>
      <c r="L98" s="16"/>
      <c r="M98" s="16"/>
      <c r="N98" s="16">
        <f>E98*I98</f>
        <v>0</v>
      </c>
      <c r="O98" s="16"/>
      <c r="P98" s="80">
        <f t="shared" si="11"/>
        <v>0</v>
      </c>
      <c r="R98" s="101"/>
      <c r="S98" s="101"/>
      <c r="T98" s="101"/>
      <c r="U98" s="101"/>
      <c r="V98" s="101"/>
      <c r="W98" s="101"/>
    </row>
    <row r="99" spans="1:23" s="51" customFormat="1" ht="18" customHeight="1" x14ac:dyDescent="0.2">
      <c r="A99" s="19"/>
      <c r="B99" s="56"/>
      <c r="C99" s="142" t="s">
        <v>363</v>
      </c>
      <c r="D99" s="77" t="s">
        <v>35</v>
      </c>
      <c r="E99" s="95">
        <v>33</v>
      </c>
      <c r="F99" s="16"/>
      <c r="G99" s="16"/>
      <c r="H99" s="16"/>
      <c r="I99" s="16"/>
      <c r="J99" s="79"/>
      <c r="K99" s="79">
        <f t="shared" si="10"/>
        <v>0</v>
      </c>
      <c r="L99" s="16"/>
      <c r="M99" s="16"/>
      <c r="N99" s="16">
        <f>E99*I99</f>
        <v>0</v>
      </c>
      <c r="O99" s="16"/>
      <c r="P99" s="80">
        <f t="shared" si="11"/>
        <v>0</v>
      </c>
      <c r="R99" s="101"/>
      <c r="S99" s="101"/>
      <c r="T99" s="101"/>
      <c r="U99" s="101"/>
      <c r="V99" s="101"/>
      <c r="W99" s="101"/>
    </row>
    <row r="100" spans="1:23" s="51" customFormat="1" ht="18" customHeight="1" x14ac:dyDescent="0.2">
      <c r="A100" s="19"/>
      <c r="B100" s="56"/>
      <c r="C100" s="142" t="s">
        <v>360</v>
      </c>
      <c r="D100" s="77" t="s">
        <v>30</v>
      </c>
      <c r="E100" s="78">
        <v>2</v>
      </c>
      <c r="F100" s="16"/>
      <c r="G100" s="16"/>
      <c r="H100" s="16"/>
      <c r="I100" s="16"/>
      <c r="J100" s="79"/>
      <c r="K100" s="79">
        <f t="shared" si="10"/>
        <v>0</v>
      </c>
      <c r="L100" s="16"/>
      <c r="M100" s="16"/>
      <c r="N100" s="16">
        <f>E100*I100</f>
        <v>0</v>
      </c>
      <c r="O100" s="16"/>
      <c r="P100" s="80">
        <f t="shared" si="11"/>
        <v>0</v>
      </c>
      <c r="R100" s="101"/>
      <c r="S100" s="101"/>
      <c r="T100" s="101"/>
      <c r="U100" s="101"/>
      <c r="V100" s="101"/>
      <c r="W100" s="101"/>
    </row>
    <row r="101" spans="1:23" s="51" customFormat="1" ht="18" customHeight="1" x14ac:dyDescent="0.2">
      <c r="A101" s="19"/>
      <c r="B101" s="56"/>
      <c r="C101" s="142" t="s">
        <v>364</v>
      </c>
      <c r="D101" s="77" t="s">
        <v>34</v>
      </c>
      <c r="E101" s="78">
        <v>1</v>
      </c>
      <c r="F101" s="16"/>
      <c r="G101" s="16"/>
      <c r="H101" s="16"/>
      <c r="I101" s="16"/>
      <c r="J101" s="79"/>
      <c r="K101" s="79">
        <f t="shared" si="10"/>
        <v>0</v>
      </c>
      <c r="L101" s="16"/>
      <c r="M101" s="16"/>
      <c r="N101" s="16">
        <f>E101*I101</f>
        <v>0</v>
      </c>
      <c r="O101" s="16"/>
      <c r="P101" s="80">
        <f t="shared" si="11"/>
        <v>0</v>
      </c>
      <c r="R101" s="101"/>
      <c r="S101" s="101"/>
      <c r="T101" s="101"/>
      <c r="U101" s="101"/>
      <c r="V101" s="101"/>
      <c r="W101" s="101"/>
    </row>
    <row r="102" spans="1:23" s="51" customFormat="1" ht="18" customHeight="1" x14ac:dyDescent="0.2">
      <c r="A102" s="19"/>
      <c r="B102" s="56"/>
      <c r="C102" s="142" t="s">
        <v>254</v>
      </c>
      <c r="D102" s="77" t="s">
        <v>34</v>
      </c>
      <c r="E102" s="78">
        <v>1</v>
      </c>
      <c r="F102" s="16"/>
      <c r="G102" s="16"/>
      <c r="H102" s="16"/>
      <c r="I102" s="182"/>
      <c r="J102" s="79"/>
      <c r="K102" s="79">
        <f t="shared" si="10"/>
        <v>0</v>
      </c>
      <c r="L102" s="16"/>
      <c r="M102" s="16"/>
      <c r="N102" s="16">
        <f>ROUND(I102*E102,2)</f>
        <v>0</v>
      </c>
      <c r="O102" s="16"/>
      <c r="P102" s="80">
        <f t="shared" si="11"/>
        <v>0</v>
      </c>
      <c r="R102" s="101"/>
      <c r="S102" s="101"/>
      <c r="T102" s="101"/>
      <c r="U102" s="101"/>
      <c r="V102" s="101"/>
      <c r="W102" s="101"/>
    </row>
    <row r="103" spans="1:23" s="51" customFormat="1" ht="18" customHeight="1" x14ac:dyDescent="0.2">
      <c r="A103" s="19"/>
      <c r="B103" s="56"/>
      <c r="C103" s="142" t="s">
        <v>331</v>
      </c>
      <c r="D103" s="77" t="s">
        <v>34</v>
      </c>
      <c r="E103" s="97">
        <v>1</v>
      </c>
      <c r="F103" s="16"/>
      <c r="G103" s="16"/>
      <c r="H103" s="16"/>
      <c r="I103" s="16"/>
      <c r="J103" s="16"/>
      <c r="K103" s="79">
        <f t="shared" si="10"/>
        <v>0</v>
      </c>
      <c r="L103" s="16"/>
      <c r="M103" s="16"/>
      <c r="N103" s="16">
        <f>ROUND(I103*E103,2)</f>
        <v>0</v>
      </c>
      <c r="O103" s="16"/>
      <c r="P103" s="80">
        <f t="shared" si="11"/>
        <v>0</v>
      </c>
      <c r="T103" s="98"/>
    </row>
    <row r="104" spans="1:23" s="51" customFormat="1" ht="38.25" x14ac:dyDescent="0.2">
      <c r="A104" s="19">
        <v>27</v>
      </c>
      <c r="B104" s="56"/>
      <c r="C104" s="20" t="s">
        <v>365</v>
      </c>
      <c r="D104" s="77" t="s">
        <v>30</v>
      </c>
      <c r="E104" s="97">
        <v>4</v>
      </c>
      <c r="F104" s="16"/>
      <c r="G104" s="16"/>
      <c r="H104" s="16">
        <f>ROUND(F104*G104,2)</f>
        <v>0</v>
      </c>
      <c r="I104" s="16"/>
      <c r="J104" s="16"/>
      <c r="K104" s="79">
        <f t="shared" si="10"/>
        <v>0</v>
      </c>
      <c r="L104" s="16">
        <f>ROUND(E104*F104,2)</f>
        <v>0</v>
      </c>
      <c r="M104" s="16">
        <f>ROUND(H104*E104,2)</f>
        <v>0</v>
      </c>
      <c r="N104" s="16"/>
      <c r="O104" s="16">
        <f>ROUND(J104*E104,2)</f>
        <v>0</v>
      </c>
      <c r="P104" s="80">
        <f t="shared" si="11"/>
        <v>0</v>
      </c>
      <c r="R104" s="101"/>
      <c r="S104" s="101"/>
      <c r="T104" s="101"/>
      <c r="U104" s="101"/>
      <c r="V104" s="101"/>
      <c r="W104" s="101"/>
    </row>
    <row r="105" spans="1:23" s="51" customFormat="1" ht="38.25" x14ac:dyDescent="0.2">
      <c r="A105" s="19"/>
      <c r="B105" s="56"/>
      <c r="C105" s="142" t="s">
        <v>368</v>
      </c>
      <c r="D105" s="77" t="s">
        <v>30</v>
      </c>
      <c r="E105" s="78">
        <v>2</v>
      </c>
      <c r="F105" s="16"/>
      <c r="G105" s="16"/>
      <c r="H105" s="16"/>
      <c r="I105" s="16"/>
      <c r="J105" s="79"/>
      <c r="K105" s="79">
        <f t="shared" si="10"/>
        <v>0</v>
      </c>
      <c r="L105" s="16"/>
      <c r="M105" s="16"/>
      <c r="N105" s="16">
        <f>E105*I105</f>
        <v>0</v>
      </c>
      <c r="O105" s="16"/>
      <c r="P105" s="80">
        <f t="shared" si="11"/>
        <v>0</v>
      </c>
      <c r="R105" s="101"/>
      <c r="S105" s="101"/>
      <c r="T105" s="101"/>
      <c r="U105" s="101"/>
      <c r="V105" s="101"/>
      <c r="W105" s="101"/>
    </row>
    <row r="106" spans="1:23" s="51" customFormat="1" ht="63.75" x14ac:dyDescent="0.2">
      <c r="A106" s="19"/>
      <c r="B106" s="56"/>
      <c r="C106" s="142" t="s">
        <v>371</v>
      </c>
      <c r="D106" s="77" t="s">
        <v>30</v>
      </c>
      <c r="E106" s="78">
        <v>1</v>
      </c>
      <c r="F106" s="16"/>
      <c r="G106" s="16"/>
      <c r="H106" s="16"/>
      <c r="I106" s="16"/>
      <c r="J106" s="79"/>
      <c r="K106" s="79">
        <f t="shared" si="10"/>
        <v>0</v>
      </c>
      <c r="L106" s="16"/>
      <c r="M106" s="16"/>
      <c r="N106" s="16">
        <f>E106*I106</f>
        <v>0</v>
      </c>
      <c r="O106" s="16"/>
      <c r="P106" s="80">
        <f t="shared" si="11"/>
        <v>0</v>
      </c>
      <c r="R106" s="101"/>
      <c r="S106" s="101"/>
      <c r="T106" s="101"/>
      <c r="U106" s="101"/>
      <c r="V106" s="101"/>
      <c r="W106" s="101"/>
    </row>
    <row r="107" spans="1:23" s="51" customFormat="1" ht="25.5" x14ac:dyDescent="0.2">
      <c r="A107" s="19"/>
      <c r="B107" s="56"/>
      <c r="C107" s="142" t="s">
        <v>369</v>
      </c>
      <c r="D107" s="77" t="s">
        <v>30</v>
      </c>
      <c r="E107" s="78">
        <v>3</v>
      </c>
      <c r="F107" s="16"/>
      <c r="G107" s="16"/>
      <c r="H107" s="16"/>
      <c r="I107" s="16"/>
      <c r="J107" s="79"/>
      <c r="K107" s="79">
        <f t="shared" si="10"/>
        <v>0</v>
      </c>
      <c r="L107" s="16"/>
      <c r="M107" s="16"/>
      <c r="N107" s="16">
        <f>E107*I107</f>
        <v>0</v>
      </c>
      <c r="O107" s="16"/>
      <c r="P107" s="80">
        <f t="shared" si="11"/>
        <v>0</v>
      </c>
      <c r="R107" s="101"/>
      <c r="S107" s="101"/>
      <c r="T107" s="101"/>
      <c r="U107" s="101"/>
      <c r="V107" s="101"/>
      <c r="W107" s="101"/>
    </row>
    <row r="108" spans="1:23" s="51" customFormat="1" ht="25.5" x14ac:dyDescent="0.2">
      <c r="A108" s="19"/>
      <c r="B108" s="56"/>
      <c r="C108" s="142" t="s">
        <v>367</v>
      </c>
      <c r="D108" s="77" t="s">
        <v>34</v>
      </c>
      <c r="E108" s="78">
        <v>3</v>
      </c>
      <c r="F108" s="16"/>
      <c r="G108" s="16"/>
      <c r="H108" s="16"/>
      <c r="I108" s="16"/>
      <c r="J108" s="79"/>
      <c r="K108" s="79">
        <f t="shared" si="10"/>
        <v>0</v>
      </c>
      <c r="L108" s="16"/>
      <c r="M108" s="16"/>
      <c r="N108" s="16">
        <f>E108*I108</f>
        <v>0</v>
      </c>
      <c r="O108" s="16"/>
      <c r="P108" s="80">
        <f t="shared" si="11"/>
        <v>0</v>
      </c>
      <c r="R108" s="101"/>
      <c r="S108" s="101"/>
      <c r="T108" s="101"/>
      <c r="U108" s="101"/>
      <c r="V108" s="101"/>
      <c r="W108" s="101"/>
    </row>
    <row r="109" spans="1:23" s="51" customFormat="1" ht="51" x14ac:dyDescent="0.2">
      <c r="A109" s="19"/>
      <c r="B109" s="56"/>
      <c r="C109" s="142" t="s">
        <v>721</v>
      </c>
      <c r="D109" s="77" t="s">
        <v>34</v>
      </c>
      <c r="E109" s="78">
        <v>1</v>
      </c>
      <c r="F109" s="16"/>
      <c r="G109" s="16"/>
      <c r="H109" s="16"/>
      <c r="I109" s="16"/>
      <c r="J109" s="79"/>
      <c r="K109" s="79">
        <f t="shared" si="10"/>
        <v>0</v>
      </c>
      <c r="L109" s="16"/>
      <c r="M109" s="16"/>
      <c r="N109" s="16">
        <f>E109*I109</f>
        <v>0</v>
      </c>
      <c r="O109" s="16"/>
      <c r="P109" s="80">
        <f t="shared" si="11"/>
        <v>0</v>
      </c>
      <c r="R109" s="101"/>
      <c r="S109" s="101"/>
      <c r="T109" s="101"/>
      <c r="U109" s="101"/>
      <c r="V109" s="101"/>
      <c r="W109" s="101"/>
    </row>
    <row r="110" spans="1:23" s="51" customFormat="1" ht="25.5" x14ac:dyDescent="0.2">
      <c r="A110" s="19">
        <v>28</v>
      </c>
      <c r="B110" s="56"/>
      <c r="C110" s="20" t="s">
        <v>366</v>
      </c>
      <c r="D110" s="77" t="s">
        <v>30</v>
      </c>
      <c r="E110" s="78">
        <v>2</v>
      </c>
      <c r="F110" s="16"/>
      <c r="G110" s="16"/>
      <c r="H110" s="16">
        <f>ROUND(F110*G110,2)</f>
        <v>0</v>
      </c>
      <c r="I110" s="16"/>
      <c r="J110" s="16"/>
      <c r="K110" s="79">
        <f t="shared" si="10"/>
        <v>0</v>
      </c>
      <c r="L110" s="16">
        <f>ROUND(E110*F110,2)</f>
        <v>0</v>
      </c>
      <c r="M110" s="16">
        <f>ROUND(H110*E110,2)</f>
        <v>0</v>
      </c>
      <c r="N110" s="16"/>
      <c r="O110" s="16">
        <f>ROUND(J110*E110,2)</f>
        <v>0</v>
      </c>
      <c r="P110" s="80">
        <f t="shared" si="11"/>
        <v>0</v>
      </c>
      <c r="R110" s="101"/>
      <c r="S110" s="101"/>
      <c r="T110" s="101"/>
      <c r="U110" s="101"/>
      <c r="V110" s="101"/>
      <c r="W110" s="101"/>
    </row>
    <row r="111" spans="1:23" s="51" customFormat="1" ht="51" x14ac:dyDescent="0.2">
      <c r="A111" s="19"/>
      <c r="B111" s="56"/>
      <c r="C111" s="142" t="s">
        <v>728</v>
      </c>
      <c r="D111" s="77" t="s">
        <v>34</v>
      </c>
      <c r="E111" s="78">
        <v>1</v>
      </c>
      <c r="F111" s="16"/>
      <c r="G111" s="16"/>
      <c r="H111" s="16"/>
      <c r="I111" s="16"/>
      <c r="J111" s="79"/>
      <c r="K111" s="79">
        <f t="shared" si="10"/>
        <v>0</v>
      </c>
      <c r="L111" s="16"/>
      <c r="M111" s="16"/>
      <c r="N111" s="16">
        <f>ROUND(E111*I111,2)</f>
        <v>0</v>
      </c>
      <c r="O111" s="16"/>
      <c r="P111" s="80">
        <f t="shared" si="11"/>
        <v>0</v>
      </c>
      <c r="R111" s="101"/>
      <c r="S111" s="101"/>
      <c r="T111" s="101"/>
      <c r="U111" s="101"/>
      <c r="V111" s="101"/>
      <c r="W111" s="101"/>
    </row>
    <row r="112" spans="1:23" s="51" customFormat="1" ht="63.75" x14ac:dyDescent="0.2">
      <c r="A112" s="19"/>
      <c r="B112" s="56"/>
      <c r="C112" s="142" t="s">
        <v>727</v>
      </c>
      <c r="D112" s="77" t="s">
        <v>34</v>
      </c>
      <c r="E112" s="78">
        <v>1</v>
      </c>
      <c r="F112" s="16"/>
      <c r="G112" s="16"/>
      <c r="H112" s="16"/>
      <c r="I112" s="16"/>
      <c r="J112" s="79"/>
      <c r="K112" s="79">
        <f t="shared" si="10"/>
        <v>0</v>
      </c>
      <c r="L112" s="16"/>
      <c r="M112" s="16"/>
      <c r="N112" s="16">
        <f>ROUND(E112*I112,2)</f>
        <v>0</v>
      </c>
      <c r="O112" s="16"/>
      <c r="P112" s="80">
        <f t="shared" si="11"/>
        <v>0</v>
      </c>
      <c r="R112" s="101"/>
      <c r="S112" s="101"/>
      <c r="T112" s="101"/>
      <c r="U112" s="101"/>
      <c r="V112" s="101"/>
      <c r="W112" s="101"/>
    </row>
    <row r="113" spans="1:23" s="51" customFormat="1" ht="25.5" x14ac:dyDescent="0.2">
      <c r="A113" s="19">
        <v>29</v>
      </c>
      <c r="B113" s="56"/>
      <c r="C113" s="20" t="s">
        <v>370</v>
      </c>
      <c r="D113" s="77" t="s">
        <v>30</v>
      </c>
      <c r="E113" s="78">
        <v>1</v>
      </c>
      <c r="F113" s="16"/>
      <c r="G113" s="16"/>
      <c r="H113" s="16">
        <f>ROUND(F113*G113,2)</f>
        <v>0</v>
      </c>
      <c r="I113" s="16"/>
      <c r="J113" s="16"/>
      <c r="K113" s="79">
        <f>J113+I113+H113</f>
        <v>0</v>
      </c>
      <c r="L113" s="16">
        <f>ROUND(E113*F113,2)</f>
        <v>0</v>
      </c>
      <c r="M113" s="16">
        <f>ROUND(H113*E113,2)</f>
        <v>0</v>
      </c>
      <c r="N113" s="16"/>
      <c r="O113" s="16">
        <f>ROUND(J113*E113,2)</f>
        <v>0</v>
      </c>
      <c r="P113" s="80">
        <f>M113+N113+O113</f>
        <v>0</v>
      </c>
      <c r="R113" s="101"/>
      <c r="S113" s="101"/>
      <c r="T113" s="101"/>
      <c r="U113" s="101"/>
      <c r="V113" s="101"/>
      <c r="W113" s="101"/>
    </row>
    <row r="114" spans="1:23" s="51" customFormat="1" ht="51" x14ac:dyDescent="0.2">
      <c r="A114" s="19"/>
      <c r="B114" s="56"/>
      <c r="C114" s="142" t="s">
        <v>432</v>
      </c>
      <c r="D114" s="77" t="s">
        <v>34</v>
      </c>
      <c r="E114" s="78">
        <v>1</v>
      </c>
      <c r="F114" s="16"/>
      <c r="G114" s="16"/>
      <c r="H114" s="16"/>
      <c r="I114" s="16"/>
      <c r="J114" s="79"/>
      <c r="K114" s="79">
        <f>J114+I114+H114</f>
        <v>0</v>
      </c>
      <c r="L114" s="16"/>
      <c r="M114" s="16"/>
      <c r="N114" s="16">
        <f>ROUND(E114*I114,2)</f>
        <v>0</v>
      </c>
      <c r="O114" s="16"/>
      <c r="P114" s="80">
        <f>M114+N114+O114</f>
        <v>0</v>
      </c>
      <c r="R114" s="101"/>
      <c r="S114" s="101"/>
      <c r="T114" s="101"/>
      <c r="U114" s="101"/>
      <c r="V114" s="101"/>
      <c r="W114" s="101"/>
    </row>
    <row r="115" spans="1:23" s="51" customFormat="1" ht="38.25" x14ac:dyDescent="0.2">
      <c r="A115" s="19">
        <v>30</v>
      </c>
      <c r="B115" s="56"/>
      <c r="C115" s="20" t="s">
        <v>372</v>
      </c>
      <c r="D115" s="77" t="s">
        <v>30</v>
      </c>
      <c r="E115" s="78">
        <v>4</v>
      </c>
      <c r="F115" s="16"/>
      <c r="G115" s="16"/>
      <c r="H115" s="16">
        <f>ROUND(F115*G115,2)</f>
        <v>0</v>
      </c>
      <c r="I115" s="16"/>
      <c r="J115" s="16"/>
      <c r="K115" s="79">
        <f>J115+I115+H115</f>
        <v>0</v>
      </c>
      <c r="L115" s="16">
        <f>ROUND(E115*F115,2)</f>
        <v>0</v>
      </c>
      <c r="M115" s="16">
        <f>ROUND(H115*E115,2)</f>
        <v>0</v>
      </c>
      <c r="N115" s="16"/>
      <c r="O115" s="16">
        <f>ROUND(J115*E115,2)</f>
        <v>0</v>
      </c>
      <c r="P115" s="80">
        <f>M115+N115+O115</f>
        <v>0</v>
      </c>
      <c r="R115" s="101"/>
      <c r="S115" s="101"/>
      <c r="T115" s="101"/>
      <c r="U115" s="101"/>
      <c r="V115" s="101"/>
      <c r="W115" s="101"/>
    </row>
    <row r="116" spans="1:23" s="51" customFormat="1" ht="18" customHeight="1" x14ac:dyDescent="0.2">
      <c r="A116" s="19"/>
      <c r="B116" s="56"/>
      <c r="C116" s="142" t="s">
        <v>373</v>
      </c>
      <c r="D116" s="77" t="s">
        <v>30</v>
      </c>
      <c r="E116" s="78">
        <v>1</v>
      </c>
      <c r="F116" s="16"/>
      <c r="G116" s="16"/>
      <c r="H116" s="16"/>
      <c r="I116" s="16"/>
      <c r="J116" s="79"/>
      <c r="K116" s="79">
        <f t="shared" si="10"/>
        <v>0</v>
      </c>
      <c r="L116" s="16"/>
      <c r="M116" s="16"/>
      <c r="N116" s="16">
        <f>E116*I116</f>
        <v>0</v>
      </c>
      <c r="O116" s="16"/>
      <c r="P116" s="80">
        <f t="shared" si="11"/>
        <v>0</v>
      </c>
      <c r="R116" s="101"/>
      <c r="S116" s="101"/>
      <c r="T116" s="101"/>
      <c r="U116" s="101"/>
      <c r="V116" s="101"/>
      <c r="W116" s="101"/>
    </row>
    <row r="117" spans="1:23" s="51" customFormat="1" ht="18" customHeight="1" x14ac:dyDescent="0.2">
      <c r="A117" s="19"/>
      <c r="B117" s="56"/>
      <c r="C117" s="142" t="s">
        <v>726</v>
      </c>
      <c r="D117" s="77" t="s">
        <v>30</v>
      </c>
      <c r="E117" s="78">
        <v>3</v>
      </c>
      <c r="F117" s="16"/>
      <c r="G117" s="16"/>
      <c r="H117" s="16"/>
      <c r="I117" s="16"/>
      <c r="J117" s="79"/>
      <c r="K117" s="79">
        <f>J117+I117+H117</f>
        <v>0</v>
      </c>
      <c r="L117" s="16"/>
      <c r="M117" s="16"/>
      <c r="N117" s="16">
        <f>E117*I117</f>
        <v>0</v>
      </c>
      <c r="O117" s="16"/>
      <c r="P117" s="80">
        <f>M117+N117+O117</f>
        <v>0</v>
      </c>
      <c r="R117" s="101"/>
      <c r="S117" s="101"/>
      <c r="T117" s="101"/>
      <c r="U117" s="101"/>
      <c r="V117" s="101"/>
      <c r="W117" s="101"/>
    </row>
    <row r="118" spans="1:23" s="51" customFormat="1" ht="18" customHeight="1" x14ac:dyDescent="0.2">
      <c r="A118" s="19">
        <v>31</v>
      </c>
      <c r="B118" s="56"/>
      <c r="C118" s="20" t="s">
        <v>375</v>
      </c>
      <c r="D118" s="77" t="s">
        <v>30</v>
      </c>
      <c r="E118" s="78">
        <v>3</v>
      </c>
      <c r="F118" s="16"/>
      <c r="G118" s="16"/>
      <c r="H118" s="16">
        <f>ROUND(F118*G118,2)</f>
        <v>0</v>
      </c>
      <c r="I118" s="16"/>
      <c r="J118" s="16"/>
      <c r="K118" s="79">
        <f>J118+I118+H118</f>
        <v>0</v>
      </c>
      <c r="L118" s="16">
        <f>ROUND(E118*F118,2)</f>
        <v>0</v>
      </c>
      <c r="M118" s="16">
        <f>ROUND(H118*E118,2)</f>
        <v>0</v>
      </c>
      <c r="N118" s="16"/>
      <c r="O118" s="16">
        <f>ROUND(J118*E118,2)</f>
        <v>0</v>
      </c>
      <c r="P118" s="80">
        <f>M118+N118+O118</f>
        <v>0</v>
      </c>
      <c r="R118" s="101"/>
      <c r="S118" s="101"/>
      <c r="T118" s="101"/>
      <c r="U118" s="101"/>
      <c r="V118" s="101"/>
      <c r="W118" s="101"/>
    </row>
    <row r="119" spans="1:23" s="51" customFormat="1" ht="25.5" x14ac:dyDescent="0.2">
      <c r="A119" s="19"/>
      <c r="B119" s="56"/>
      <c r="C119" s="142" t="s">
        <v>725</v>
      </c>
      <c r="D119" s="77" t="s">
        <v>30</v>
      </c>
      <c r="E119" s="78">
        <v>1</v>
      </c>
      <c r="F119" s="16"/>
      <c r="G119" s="16"/>
      <c r="H119" s="16"/>
      <c r="I119" s="16"/>
      <c r="J119" s="79"/>
      <c r="K119" s="79">
        <f>J119+I119+H119</f>
        <v>0</v>
      </c>
      <c r="L119" s="16"/>
      <c r="M119" s="16"/>
      <c r="N119" s="16">
        <f>E119*I119</f>
        <v>0</v>
      </c>
      <c r="O119" s="16"/>
      <c r="P119" s="80">
        <f>M119+N119+O119</f>
        <v>0</v>
      </c>
      <c r="R119" s="101"/>
      <c r="S119" s="101"/>
      <c r="T119" s="101"/>
      <c r="U119" s="101"/>
      <c r="V119" s="101"/>
      <c r="W119" s="101"/>
    </row>
    <row r="120" spans="1:23" s="51" customFormat="1" ht="18" customHeight="1" x14ac:dyDescent="0.2">
      <c r="A120" s="19"/>
      <c r="B120" s="56"/>
      <c r="C120" s="142" t="s">
        <v>376</v>
      </c>
      <c r="D120" s="77" t="s">
        <v>30</v>
      </c>
      <c r="E120" s="78">
        <v>2</v>
      </c>
      <c r="F120" s="16"/>
      <c r="G120" s="16"/>
      <c r="H120" s="16"/>
      <c r="I120" s="16"/>
      <c r="J120" s="79"/>
      <c r="K120" s="79">
        <f>J120+I120+H120</f>
        <v>0</v>
      </c>
      <c r="L120" s="16"/>
      <c r="M120" s="16"/>
      <c r="N120" s="16">
        <f>E120*I120</f>
        <v>0</v>
      </c>
      <c r="O120" s="16"/>
      <c r="P120" s="80">
        <f>M120+N120+O120</f>
        <v>0</v>
      </c>
      <c r="R120" s="101"/>
      <c r="S120" s="101"/>
      <c r="T120" s="101"/>
      <c r="U120" s="101"/>
      <c r="V120" s="101"/>
      <c r="W120" s="101"/>
    </row>
    <row r="121" spans="1:23" s="51" customFormat="1" ht="25.5" x14ac:dyDescent="0.2">
      <c r="A121" s="19">
        <v>32</v>
      </c>
      <c r="B121" s="56"/>
      <c r="C121" s="20" t="s">
        <v>374</v>
      </c>
      <c r="D121" s="77" t="s">
        <v>30</v>
      </c>
      <c r="E121" s="78">
        <v>3</v>
      </c>
      <c r="F121" s="16"/>
      <c r="G121" s="16"/>
      <c r="H121" s="16">
        <f>ROUND(F121*G121,2)</f>
        <v>0</v>
      </c>
      <c r="I121" s="16"/>
      <c r="J121" s="16"/>
      <c r="K121" s="79">
        <f t="shared" si="10"/>
        <v>0</v>
      </c>
      <c r="L121" s="16">
        <f>ROUND(E121*F121,2)</f>
        <v>0</v>
      </c>
      <c r="M121" s="16">
        <f>ROUND(H121*E121,2)</f>
        <v>0</v>
      </c>
      <c r="N121" s="16"/>
      <c r="O121" s="16">
        <f>ROUND(J121*E121,2)</f>
        <v>0</v>
      </c>
      <c r="P121" s="80">
        <f t="shared" si="11"/>
        <v>0</v>
      </c>
      <c r="R121" s="101"/>
      <c r="S121" s="101"/>
      <c r="T121" s="101"/>
      <c r="U121" s="101"/>
      <c r="V121" s="101"/>
      <c r="W121" s="101"/>
    </row>
    <row r="122" spans="1:23" s="51" customFormat="1" ht="51" x14ac:dyDescent="0.2">
      <c r="A122" s="19"/>
      <c r="B122" s="56"/>
      <c r="C122" s="142" t="s">
        <v>722</v>
      </c>
      <c r="D122" s="77" t="s">
        <v>30</v>
      </c>
      <c r="E122" s="78">
        <v>2</v>
      </c>
      <c r="F122" s="16"/>
      <c r="G122" s="16"/>
      <c r="H122" s="16"/>
      <c r="I122" s="16"/>
      <c r="J122" s="79"/>
      <c r="K122" s="79">
        <f t="shared" si="10"/>
        <v>0</v>
      </c>
      <c r="L122" s="16"/>
      <c r="M122" s="16"/>
      <c r="N122" s="16">
        <f>E122*I122</f>
        <v>0</v>
      </c>
      <c r="O122" s="16"/>
      <c r="P122" s="80">
        <f t="shared" si="11"/>
        <v>0</v>
      </c>
      <c r="R122" s="101"/>
      <c r="S122" s="101"/>
      <c r="T122" s="101"/>
      <c r="U122" s="101"/>
      <c r="V122" s="101"/>
      <c r="W122" s="101"/>
    </row>
    <row r="123" spans="1:23" s="51" customFormat="1" ht="63.75" x14ac:dyDescent="0.2">
      <c r="A123" s="19"/>
      <c r="B123" s="56"/>
      <c r="C123" s="142" t="s">
        <v>433</v>
      </c>
      <c r="D123" s="77" t="s">
        <v>34</v>
      </c>
      <c r="E123" s="78">
        <v>1</v>
      </c>
      <c r="F123" s="16"/>
      <c r="G123" s="16"/>
      <c r="H123" s="16"/>
      <c r="I123" s="16"/>
      <c r="J123" s="79"/>
      <c r="K123" s="79">
        <f t="shared" si="10"/>
        <v>0</v>
      </c>
      <c r="L123" s="16"/>
      <c r="M123" s="16"/>
      <c r="N123" s="16">
        <f>E123*I123</f>
        <v>0</v>
      </c>
      <c r="O123" s="16"/>
      <c r="P123" s="80">
        <f t="shared" si="11"/>
        <v>0</v>
      </c>
      <c r="R123" s="101"/>
      <c r="S123" s="101"/>
      <c r="T123" s="101"/>
      <c r="U123" s="101"/>
      <c r="V123" s="101"/>
      <c r="W123" s="101"/>
    </row>
    <row r="124" spans="1:23" s="51" customFormat="1" ht="18" customHeight="1" x14ac:dyDescent="0.2">
      <c r="A124" s="19">
        <v>33</v>
      </c>
      <c r="B124" s="56"/>
      <c r="C124" s="20" t="s">
        <v>738</v>
      </c>
      <c r="D124" s="77" t="s">
        <v>30</v>
      </c>
      <c r="E124" s="78">
        <v>1</v>
      </c>
      <c r="F124" s="16"/>
      <c r="G124" s="16"/>
      <c r="H124" s="16">
        <f>ROUND(F124*G124,2)</f>
        <v>0</v>
      </c>
      <c r="I124" s="16"/>
      <c r="J124" s="16"/>
      <c r="K124" s="79">
        <f>J124+I124+H124</f>
        <v>0</v>
      </c>
      <c r="L124" s="16">
        <f>ROUND(E124*F124,2)</f>
        <v>0</v>
      </c>
      <c r="M124" s="16">
        <f>ROUND(H124*E124,2)</f>
        <v>0</v>
      </c>
      <c r="N124" s="16"/>
      <c r="O124" s="16">
        <f>ROUND(J124*E124,2)</f>
        <v>0</v>
      </c>
      <c r="P124" s="80">
        <f>M124+N124+O124</f>
        <v>0</v>
      </c>
      <c r="R124" s="101"/>
      <c r="S124" s="101"/>
      <c r="T124" s="101"/>
      <c r="U124" s="101"/>
      <c r="V124" s="101"/>
      <c r="W124" s="101"/>
    </row>
    <row r="125" spans="1:23" s="51" customFormat="1" ht="38.25" x14ac:dyDescent="0.2">
      <c r="A125" s="19"/>
      <c r="B125" s="56"/>
      <c r="C125" s="142" t="s">
        <v>739</v>
      </c>
      <c r="D125" s="77" t="s">
        <v>34</v>
      </c>
      <c r="E125" s="78">
        <v>1</v>
      </c>
      <c r="F125" s="16"/>
      <c r="G125" s="16"/>
      <c r="H125" s="16"/>
      <c r="I125" s="16"/>
      <c r="J125" s="79"/>
      <c r="K125" s="79">
        <f>J125+I125+H125</f>
        <v>0</v>
      </c>
      <c r="L125" s="16"/>
      <c r="M125" s="16"/>
      <c r="N125" s="16">
        <f>ROUND(E125*I125,2)</f>
        <v>0</v>
      </c>
      <c r="O125" s="16"/>
      <c r="P125" s="80">
        <f>M125+N125+O125</f>
        <v>0</v>
      </c>
      <c r="R125" s="101"/>
      <c r="S125" s="101"/>
      <c r="T125" s="101"/>
      <c r="U125" s="101"/>
      <c r="V125" s="101"/>
      <c r="W125" s="101"/>
    </row>
    <row r="126" spans="1:23" s="51" customFormat="1" ht="76.5" x14ac:dyDescent="0.2">
      <c r="A126" s="19">
        <v>34</v>
      </c>
      <c r="B126" s="56"/>
      <c r="C126" s="20" t="s">
        <v>764</v>
      </c>
      <c r="D126" s="77" t="s">
        <v>53</v>
      </c>
      <c r="E126" s="78">
        <v>2</v>
      </c>
      <c r="F126" s="16"/>
      <c r="G126" s="16"/>
      <c r="H126" s="16">
        <f>ROUND(F126*G126,2)</f>
        <v>0</v>
      </c>
      <c r="I126" s="16"/>
      <c r="J126" s="16"/>
      <c r="K126" s="79">
        <f t="shared" si="10"/>
        <v>0</v>
      </c>
      <c r="L126" s="16">
        <f>ROUND(E126*F126,2)</f>
        <v>0</v>
      </c>
      <c r="M126" s="16">
        <f>ROUND(H126*E126,2)</f>
        <v>0</v>
      </c>
      <c r="N126" s="16"/>
      <c r="O126" s="16">
        <f>ROUND(J126*E126,2)</f>
        <v>0</v>
      </c>
      <c r="P126" s="80">
        <f t="shared" si="11"/>
        <v>0</v>
      </c>
      <c r="R126" s="101"/>
      <c r="S126" s="101"/>
      <c r="T126" s="101"/>
      <c r="U126" s="101"/>
      <c r="V126" s="101"/>
      <c r="W126" s="101"/>
    </row>
    <row r="127" spans="1:23" s="51" customFormat="1" ht="26.25" thickBot="1" x14ac:dyDescent="0.25">
      <c r="A127" s="19">
        <v>35</v>
      </c>
      <c r="B127" s="93"/>
      <c r="C127" s="20" t="s">
        <v>377</v>
      </c>
      <c r="D127" s="77" t="s">
        <v>35</v>
      </c>
      <c r="E127" s="95">
        <v>50</v>
      </c>
      <c r="F127" s="16"/>
      <c r="G127" s="16"/>
      <c r="H127" s="16">
        <f>ROUND(F127*G127,2)</f>
        <v>0</v>
      </c>
      <c r="I127" s="16"/>
      <c r="J127" s="16"/>
      <c r="K127" s="79">
        <f t="shared" si="10"/>
        <v>0</v>
      </c>
      <c r="L127" s="16">
        <f>ROUND(E127*F127,2)</f>
        <v>0</v>
      </c>
      <c r="M127" s="16">
        <f>ROUND(H127*E127,2)</f>
        <v>0</v>
      </c>
      <c r="N127" s="16"/>
      <c r="O127" s="16">
        <f>ROUND(J127*E127,2)</f>
        <v>0</v>
      </c>
      <c r="P127" s="80">
        <f t="shared" si="11"/>
        <v>0</v>
      </c>
      <c r="R127" s="99"/>
      <c r="S127" s="99"/>
      <c r="T127" s="99"/>
      <c r="U127" s="99"/>
    </row>
    <row r="128" spans="1:23" s="17" customFormat="1" ht="18" customHeight="1" thickBot="1" x14ac:dyDescent="0.25">
      <c r="A128" s="58"/>
      <c r="B128" s="60"/>
      <c r="C128" s="60" t="s">
        <v>10</v>
      </c>
      <c r="D128" s="81"/>
      <c r="E128" s="82"/>
      <c r="F128" s="61"/>
      <c r="G128" s="61"/>
      <c r="H128" s="61"/>
      <c r="I128" s="61"/>
      <c r="J128" s="61"/>
      <c r="K128" s="61"/>
      <c r="L128" s="61">
        <f>SUM(L14:L127)</f>
        <v>0</v>
      </c>
      <c r="M128" s="61">
        <f>SUM(M14:M127)</f>
        <v>0</v>
      </c>
      <c r="N128" s="61">
        <f>SUM(N14:N127)</f>
        <v>0</v>
      </c>
      <c r="O128" s="61">
        <f>SUM(O14:O127)</f>
        <v>0</v>
      </c>
      <c r="P128" s="61">
        <f>SUM(P14:P127)</f>
        <v>0</v>
      </c>
    </row>
    <row r="129" spans="1:16" ht="18" customHeight="1" thickBot="1" x14ac:dyDescent="0.25">
      <c r="A129" s="25"/>
      <c r="B129" s="25"/>
      <c r="C129" s="25"/>
      <c r="D129" s="83"/>
      <c r="E129" s="83"/>
      <c r="F129" s="83"/>
      <c r="G129" s="83"/>
      <c r="H129" s="83"/>
      <c r="I129" s="83"/>
      <c r="J129" s="26"/>
      <c r="K129" s="26" t="s">
        <v>76</v>
      </c>
      <c r="L129" s="139"/>
      <c r="M129" s="84"/>
      <c r="N129" s="16">
        <f>ROUND(N128*0.05,2)</f>
        <v>0</v>
      </c>
      <c r="O129" s="85"/>
      <c r="P129" s="85"/>
    </row>
    <row r="130" spans="1:16" ht="21" customHeight="1" thickBot="1" x14ac:dyDescent="0.25">
      <c r="A130" s="25"/>
      <c r="B130" s="25"/>
      <c r="C130" s="25"/>
      <c r="D130" s="83"/>
      <c r="E130" s="83"/>
      <c r="F130" s="83"/>
      <c r="G130" s="83"/>
      <c r="H130" s="83"/>
      <c r="I130" s="83"/>
      <c r="J130" s="27"/>
      <c r="K130" s="27"/>
      <c r="L130" s="27" t="s">
        <v>18</v>
      </c>
      <c r="M130" s="86">
        <f>M129+M128</f>
        <v>0</v>
      </c>
      <c r="N130" s="86">
        <f>N129+N128</f>
        <v>0</v>
      </c>
      <c r="O130" s="86">
        <f>O129+O128</f>
        <v>0</v>
      </c>
      <c r="P130" s="86">
        <f>SUM(M130:O130)</f>
        <v>0</v>
      </c>
    </row>
    <row r="132" spans="1:16" ht="14.25" x14ac:dyDescent="0.2">
      <c r="B132" s="71" t="s">
        <v>12</v>
      </c>
      <c r="C132" s="71"/>
      <c r="D132" s="33" t="s">
        <v>74</v>
      </c>
      <c r="G132" s="33"/>
      <c r="H132" s="33" t="s">
        <v>19</v>
      </c>
      <c r="I132" s="33"/>
      <c r="J132" s="33"/>
      <c r="K132" s="33"/>
      <c r="M132" s="33"/>
    </row>
    <row r="133" spans="1:16" ht="14.25" x14ac:dyDescent="0.2">
      <c r="D133" s="35" t="s">
        <v>75</v>
      </c>
      <c r="J133" s="30"/>
    </row>
    <row r="134" spans="1:16" ht="14.25" x14ac:dyDescent="0.2">
      <c r="B134" s="35"/>
    </row>
  </sheetData>
  <mergeCells count="7">
    <mergeCell ref="L11:P12"/>
    <mergeCell ref="A11:A13"/>
    <mergeCell ref="B11:B13"/>
    <mergeCell ref="C11:C13"/>
    <mergeCell ref="D11:D13"/>
    <mergeCell ref="E11:E13"/>
    <mergeCell ref="F11:K12"/>
  </mergeCells>
  <phoneticPr fontId="26" type="noConversion"/>
  <pageMargins left="0.75000000000000011" right="0.75000000000000011" top="1" bottom="1" header="0.5" footer="0.5"/>
  <pageSetup paperSize="9" scale="63" fitToHeight="5" orientation="landscape" r:id="rId1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FF"/>
    <pageSetUpPr fitToPage="1"/>
  </sheetPr>
  <dimension ref="A1:W98"/>
  <sheetViews>
    <sheetView topLeftCell="A58" workbookViewId="0">
      <selection activeCell="L105" sqref="L105"/>
    </sheetView>
  </sheetViews>
  <sheetFormatPr defaultColWidth="9.140625" defaultRowHeight="12.75" x14ac:dyDescent="0.2"/>
  <cols>
    <col min="1" max="1" width="5.140625" style="29" customWidth="1"/>
    <col min="2" max="2" width="14.7109375" style="8" customWidth="1"/>
    <col min="3" max="3" width="36.28515625" style="8" customWidth="1"/>
    <col min="4" max="4" width="7.28515625" style="36" customWidth="1"/>
    <col min="5" max="5" width="8.7109375" style="36" customWidth="1"/>
    <col min="6" max="6" width="9.42578125" style="36" customWidth="1"/>
    <col min="7" max="9" width="9.28515625" style="36" customWidth="1"/>
    <col min="10" max="11" width="9.28515625" style="36" bestFit="1" customWidth="1"/>
    <col min="12" max="12" width="10.42578125" style="36" customWidth="1"/>
    <col min="13" max="14" width="10.28515625" style="36" bestFit="1" customWidth="1"/>
    <col min="15" max="15" width="11.140625" style="36" bestFit="1" customWidth="1"/>
    <col min="16" max="16" width="10.28515625" style="36" bestFit="1" customWidth="1"/>
    <col min="17" max="20" width="9.140625" style="12"/>
    <col min="21" max="21" width="9.28515625" style="12" bestFit="1" customWidth="1"/>
    <col min="22" max="16384" width="9.140625" style="12"/>
  </cols>
  <sheetData>
    <row r="1" spans="1:23" s="4" customFormat="1" ht="18" customHeight="1" x14ac:dyDescent="0.2">
      <c r="A1" s="1"/>
      <c r="B1" s="8"/>
      <c r="C1" s="1" t="s">
        <v>157</v>
      </c>
      <c r="D1" s="36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3" s="4" customFormat="1" ht="18" customHeight="1" x14ac:dyDescent="0.2">
      <c r="A2" s="1" t="s">
        <v>139</v>
      </c>
      <c r="B2" s="6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3" s="4" customFormat="1" ht="18" customHeight="1" x14ac:dyDescent="0.2">
      <c r="A3" s="7" t="str">
        <f>'Lok.1-0'!A3</f>
        <v>Būves nosaukums: Daudzdzīvokļu dzīvojamās ēkas restaurācija, atjaunošana un pārbūve restaurācijas centra vajadzībām, 1.kārta</v>
      </c>
      <c r="B3" s="6"/>
      <c r="C3" s="6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3" s="4" customFormat="1" ht="18" customHeight="1" x14ac:dyDescent="0.2">
      <c r="A4" s="4" t="str">
        <f>'Obj.1-1'!A4</f>
        <v>Objekta nosaukums: Dzīvojamā ēka. Fasādes un 1.stāvs</v>
      </c>
      <c r="B4" s="8"/>
      <c r="C4" s="8"/>
      <c r="D4" s="3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3" s="4" customFormat="1" ht="18" customHeight="1" x14ac:dyDescent="0.2">
      <c r="A5" s="4" t="str">
        <f>'Lok.1-0'!A4</f>
        <v>Būves adrese: Baznīcas ielā 30, Kuldīgā</v>
      </c>
      <c r="B5" s="8"/>
      <c r="C5" s="8"/>
      <c r="D5" s="3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3" s="4" customFormat="1" ht="18" customHeight="1" x14ac:dyDescent="0.2">
      <c r="A6" s="7">
        <f>'Lok.1-0'!A5</f>
        <v>0</v>
      </c>
      <c r="B6" s="6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3" s="4" customFormat="1" ht="18" customHeight="1" x14ac:dyDescent="0.2">
      <c r="A7" s="4" t="s">
        <v>88</v>
      </c>
      <c r="B7" s="8"/>
      <c r="C7" s="8"/>
      <c r="D7" s="3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3" s="4" customFormat="1" ht="18" customHeight="1" x14ac:dyDescent="0.2">
      <c r="A8" s="9"/>
      <c r="B8" s="8"/>
      <c r="C8" s="8"/>
      <c r="D8" s="36"/>
      <c r="E8" s="3"/>
      <c r="F8" s="7"/>
      <c r="G8" s="3"/>
      <c r="H8" s="3"/>
      <c r="I8" s="3"/>
      <c r="J8" s="3"/>
      <c r="K8" s="3"/>
      <c r="L8" s="7" t="s">
        <v>40</v>
      </c>
      <c r="M8" s="3"/>
      <c r="N8" s="41"/>
      <c r="O8" s="73">
        <f>P94</f>
        <v>0</v>
      </c>
      <c r="P8" s="3"/>
    </row>
    <row r="9" spans="1:23" s="4" customFormat="1" ht="18" customHeight="1" x14ac:dyDescent="0.2">
      <c r="A9" s="9"/>
      <c r="B9" s="8"/>
      <c r="C9" s="8"/>
      <c r="D9" s="37"/>
      <c r="E9" s="3"/>
      <c r="F9" s="7"/>
      <c r="G9" s="3"/>
      <c r="H9" s="3"/>
      <c r="I9" s="3"/>
      <c r="J9" s="3"/>
      <c r="K9" s="3"/>
      <c r="L9" s="7" t="str">
        <f>'Lok.1-0'!L8</f>
        <v>Tāme sastādīta 2017.gada ___.__________</v>
      </c>
      <c r="M9" s="3"/>
      <c r="N9" s="41"/>
      <c r="O9" s="3"/>
      <c r="P9" s="3"/>
    </row>
    <row r="10" spans="1:23" s="4" customFormat="1" ht="5.25" customHeight="1" thickBot="1" x14ac:dyDescent="0.25">
      <c r="A10" s="11"/>
      <c r="B10" s="6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23" ht="12.75" customHeight="1" x14ac:dyDescent="0.2">
      <c r="A11" s="195" t="s">
        <v>14</v>
      </c>
      <c r="B11" s="195" t="s">
        <v>9</v>
      </c>
      <c r="C11" s="195" t="s">
        <v>13</v>
      </c>
      <c r="D11" s="208" t="s">
        <v>4</v>
      </c>
      <c r="E11" s="208" t="s">
        <v>5</v>
      </c>
      <c r="F11" s="202" t="s">
        <v>15</v>
      </c>
      <c r="G11" s="203"/>
      <c r="H11" s="203"/>
      <c r="I11" s="203"/>
      <c r="J11" s="203"/>
      <c r="K11" s="203"/>
      <c r="L11" s="202" t="s">
        <v>17</v>
      </c>
      <c r="M11" s="203"/>
      <c r="N11" s="203"/>
      <c r="O11" s="203"/>
      <c r="P11" s="204"/>
    </row>
    <row r="12" spans="1:23" s="13" customFormat="1" ht="12.75" customHeight="1" x14ac:dyDescent="0.2">
      <c r="A12" s="196"/>
      <c r="B12" s="196"/>
      <c r="C12" s="196"/>
      <c r="D12" s="209"/>
      <c r="E12" s="209"/>
      <c r="F12" s="205"/>
      <c r="G12" s="206"/>
      <c r="H12" s="206"/>
      <c r="I12" s="206"/>
      <c r="J12" s="206"/>
      <c r="K12" s="206"/>
      <c r="L12" s="205" t="s">
        <v>6</v>
      </c>
      <c r="M12" s="206"/>
      <c r="N12" s="206" t="s">
        <v>8</v>
      </c>
      <c r="O12" s="206"/>
      <c r="P12" s="207" t="s">
        <v>7</v>
      </c>
    </row>
    <row r="13" spans="1:23" s="13" customFormat="1" ht="34.5" thickBot="1" x14ac:dyDescent="0.25">
      <c r="A13" s="197"/>
      <c r="B13" s="197"/>
      <c r="C13" s="197"/>
      <c r="D13" s="210"/>
      <c r="E13" s="210"/>
      <c r="F13" s="44" t="s">
        <v>16</v>
      </c>
      <c r="G13" s="44" t="s">
        <v>46</v>
      </c>
      <c r="H13" s="44" t="s">
        <v>42</v>
      </c>
      <c r="I13" s="44" t="s">
        <v>47</v>
      </c>
      <c r="J13" s="74" t="s">
        <v>44</v>
      </c>
      <c r="K13" s="74" t="s">
        <v>48</v>
      </c>
      <c r="L13" s="149" t="s">
        <v>16</v>
      </c>
      <c r="M13" s="44" t="s">
        <v>42</v>
      </c>
      <c r="N13" s="44" t="s">
        <v>43</v>
      </c>
      <c r="O13" s="74" t="s">
        <v>44</v>
      </c>
      <c r="P13" s="76" t="s">
        <v>49</v>
      </c>
    </row>
    <row r="14" spans="1:23" s="51" customFormat="1" ht="18" customHeight="1" x14ac:dyDescent="0.2">
      <c r="A14" s="19"/>
      <c r="B14" s="20"/>
      <c r="C14" s="94" t="s">
        <v>422</v>
      </c>
      <c r="D14" s="77"/>
      <c r="E14" s="78"/>
      <c r="F14" s="16"/>
      <c r="G14" s="16"/>
      <c r="H14" s="16"/>
      <c r="I14" s="16"/>
      <c r="J14" s="88"/>
      <c r="K14" s="88"/>
      <c r="L14" s="16"/>
      <c r="M14" s="16"/>
      <c r="N14" s="16"/>
      <c r="O14" s="16"/>
      <c r="P14" s="80"/>
    </row>
    <row r="15" spans="1:23" s="51" customFormat="1" ht="18" customHeight="1" x14ac:dyDescent="0.2">
      <c r="A15" s="19">
        <v>1</v>
      </c>
      <c r="B15" s="56"/>
      <c r="C15" s="20" t="s">
        <v>423</v>
      </c>
      <c r="D15" s="77" t="s">
        <v>35</v>
      </c>
      <c r="E15" s="95">
        <v>129</v>
      </c>
      <c r="F15" s="16"/>
      <c r="G15" s="16"/>
      <c r="H15" s="16">
        <f>ROUND(F15*G15,2)</f>
        <v>0</v>
      </c>
      <c r="I15" s="16"/>
      <c r="J15" s="79"/>
      <c r="K15" s="79">
        <f t="shared" ref="K15:K40" si="0">J15+I15+H15</f>
        <v>0</v>
      </c>
      <c r="L15" s="16">
        <f>ROUND(E15*F15,2)</f>
        <v>0</v>
      </c>
      <c r="M15" s="16">
        <f>ROUND(H15*E15,2)</f>
        <v>0</v>
      </c>
      <c r="N15" s="16"/>
      <c r="O15" s="16">
        <f>ROUND(J15*E15,2)</f>
        <v>0</v>
      </c>
      <c r="P15" s="80">
        <f t="shared" ref="P15:P40" si="1">M15+N15+O15</f>
        <v>0</v>
      </c>
      <c r="R15" s="101"/>
      <c r="S15" s="101"/>
      <c r="T15" s="101"/>
      <c r="U15" s="101"/>
      <c r="V15" s="101"/>
      <c r="W15" s="101"/>
    </row>
    <row r="16" spans="1:23" s="51" customFormat="1" ht="18" customHeight="1" x14ac:dyDescent="0.2">
      <c r="A16" s="19"/>
      <c r="B16" s="56"/>
      <c r="C16" s="142" t="s">
        <v>426</v>
      </c>
      <c r="D16" s="77" t="s">
        <v>35</v>
      </c>
      <c r="E16" s="95">
        <v>67</v>
      </c>
      <c r="F16" s="16"/>
      <c r="G16" s="16"/>
      <c r="H16" s="16"/>
      <c r="I16" s="182"/>
      <c r="J16" s="79"/>
      <c r="K16" s="79">
        <f t="shared" si="0"/>
        <v>0</v>
      </c>
      <c r="L16" s="16"/>
      <c r="M16" s="16"/>
      <c r="N16" s="16">
        <f t="shared" ref="N16:N23" si="2">ROUND(I16*E16,2)</f>
        <v>0</v>
      </c>
      <c r="O16" s="16"/>
      <c r="P16" s="80">
        <f t="shared" si="1"/>
        <v>0</v>
      </c>
      <c r="R16" s="101"/>
      <c r="S16" s="108"/>
      <c r="T16" s="101"/>
      <c r="U16" s="101"/>
      <c r="V16" s="101"/>
      <c r="W16" s="101"/>
    </row>
    <row r="17" spans="1:23" s="51" customFormat="1" ht="18" customHeight="1" x14ac:dyDescent="0.2">
      <c r="A17" s="19"/>
      <c r="B17" s="56"/>
      <c r="C17" s="142" t="s">
        <v>425</v>
      </c>
      <c r="D17" s="77" t="s">
        <v>35</v>
      </c>
      <c r="E17" s="95">
        <v>62</v>
      </c>
      <c r="F17" s="16"/>
      <c r="G17" s="16"/>
      <c r="H17" s="16"/>
      <c r="I17" s="182"/>
      <c r="J17" s="79"/>
      <c r="K17" s="79">
        <f>J17+I17+H17</f>
        <v>0</v>
      </c>
      <c r="L17" s="16"/>
      <c r="M17" s="16"/>
      <c r="N17" s="16">
        <f t="shared" si="2"/>
        <v>0</v>
      </c>
      <c r="O17" s="16"/>
      <c r="P17" s="80">
        <f>M17+N17+O17</f>
        <v>0</v>
      </c>
      <c r="R17" s="101"/>
      <c r="S17" s="108"/>
      <c r="T17" s="101"/>
      <c r="U17" s="101"/>
      <c r="V17" s="101"/>
      <c r="W17" s="101"/>
    </row>
    <row r="18" spans="1:23" s="51" customFormat="1" ht="18" customHeight="1" x14ac:dyDescent="0.2">
      <c r="A18" s="19"/>
      <c r="B18" s="56"/>
      <c r="C18" s="142" t="s">
        <v>424</v>
      </c>
      <c r="D18" s="77" t="s">
        <v>34</v>
      </c>
      <c r="E18" s="78">
        <v>1</v>
      </c>
      <c r="F18" s="16"/>
      <c r="G18" s="16"/>
      <c r="H18" s="16"/>
      <c r="I18" s="182"/>
      <c r="J18" s="79"/>
      <c r="K18" s="79">
        <f t="shared" si="0"/>
        <v>0</v>
      </c>
      <c r="L18" s="16"/>
      <c r="M18" s="16"/>
      <c r="N18" s="16">
        <f t="shared" si="2"/>
        <v>0</v>
      </c>
      <c r="O18" s="16"/>
      <c r="P18" s="80">
        <f t="shared" si="1"/>
        <v>0</v>
      </c>
      <c r="R18" s="101"/>
      <c r="S18" s="108"/>
      <c r="T18" s="101"/>
      <c r="U18" s="101"/>
      <c r="V18" s="101"/>
      <c r="W18" s="101"/>
    </row>
    <row r="19" spans="1:23" s="51" customFormat="1" ht="18" customHeight="1" x14ac:dyDescent="0.2">
      <c r="A19" s="19"/>
      <c r="B19" s="56"/>
      <c r="C19" s="142" t="s">
        <v>254</v>
      </c>
      <c r="D19" s="77" t="s">
        <v>34</v>
      </c>
      <c r="E19" s="78">
        <v>1</v>
      </c>
      <c r="F19" s="16"/>
      <c r="G19" s="16"/>
      <c r="H19" s="16"/>
      <c r="I19" s="182"/>
      <c r="J19" s="79"/>
      <c r="K19" s="79">
        <f t="shared" si="0"/>
        <v>0</v>
      </c>
      <c r="L19" s="16"/>
      <c r="M19" s="16"/>
      <c r="N19" s="16">
        <f t="shared" si="2"/>
        <v>0</v>
      </c>
      <c r="O19" s="16"/>
      <c r="P19" s="80">
        <f t="shared" si="1"/>
        <v>0</v>
      </c>
      <c r="R19" s="101"/>
      <c r="S19" s="101"/>
      <c r="T19" s="101"/>
      <c r="U19" s="101"/>
      <c r="V19" s="101"/>
      <c r="W19" s="101"/>
    </row>
    <row r="20" spans="1:23" s="51" customFormat="1" ht="18" customHeight="1" x14ac:dyDescent="0.2">
      <c r="A20" s="19">
        <v>2</v>
      </c>
      <c r="B20" s="56"/>
      <c r="C20" s="20" t="s">
        <v>333</v>
      </c>
      <c r="D20" s="77" t="s">
        <v>35</v>
      </c>
      <c r="E20" s="95">
        <v>122</v>
      </c>
      <c r="F20" s="16"/>
      <c r="G20" s="16"/>
      <c r="H20" s="16">
        <f>ROUND(F20*G20,2)</f>
        <v>0</v>
      </c>
      <c r="I20" s="16"/>
      <c r="J20" s="16"/>
      <c r="K20" s="79">
        <f t="shared" si="0"/>
        <v>0</v>
      </c>
      <c r="L20" s="16">
        <f>ROUND(E20*F20,2)</f>
        <v>0</v>
      </c>
      <c r="M20" s="16">
        <f>ROUND(H20*E20,2)</f>
        <v>0</v>
      </c>
      <c r="N20" s="16"/>
      <c r="O20" s="16">
        <f>ROUND(J20*E20,2)</f>
        <v>0</v>
      </c>
      <c r="P20" s="80">
        <f t="shared" si="1"/>
        <v>0</v>
      </c>
    </row>
    <row r="21" spans="1:23" s="51" customFormat="1" ht="25.5" x14ac:dyDescent="0.2">
      <c r="A21" s="19"/>
      <c r="B21" s="56"/>
      <c r="C21" s="142" t="s">
        <v>427</v>
      </c>
      <c r="D21" s="77" t="s">
        <v>35</v>
      </c>
      <c r="E21" s="95">
        <v>60</v>
      </c>
      <c r="F21" s="16"/>
      <c r="G21" s="16"/>
      <c r="H21" s="16"/>
      <c r="I21" s="16"/>
      <c r="J21" s="16"/>
      <c r="K21" s="79">
        <f t="shared" si="0"/>
        <v>0</v>
      </c>
      <c r="L21" s="16"/>
      <c r="M21" s="16"/>
      <c r="N21" s="16">
        <f t="shared" si="2"/>
        <v>0</v>
      </c>
      <c r="O21" s="16"/>
      <c r="P21" s="80">
        <f t="shared" si="1"/>
        <v>0</v>
      </c>
    </row>
    <row r="22" spans="1:23" s="51" customFormat="1" ht="25.5" x14ac:dyDescent="0.2">
      <c r="A22" s="19"/>
      <c r="B22" s="56"/>
      <c r="C22" s="142" t="s">
        <v>428</v>
      </c>
      <c r="D22" s="77" t="s">
        <v>35</v>
      </c>
      <c r="E22" s="95">
        <v>62</v>
      </c>
      <c r="F22" s="16"/>
      <c r="G22" s="16"/>
      <c r="H22" s="16"/>
      <c r="I22" s="16"/>
      <c r="J22" s="16"/>
      <c r="K22" s="79">
        <f>J22+I22+H22</f>
        <v>0</v>
      </c>
      <c r="L22" s="16"/>
      <c r="M22" s="16"/>
      <c r="N22" s="16">
        <f>ROUND(I22*E22,2)</f>
        <v>0</v>
      </c>
      <c r="O22" s="16"/>
      <c r="P22" s="80">
        <f>M22+N22+O22</f>
        <v>0</v>
      </c>
    </row>
    <row r="23" spans="1:23" s="51" customFormat="1" ht="18" customHeight="1" x14ac:dyDescent="0.2">
      <c r="A23" s="19"/>
      <c r="B23" s="56"/>
      <c r="C23" s="142" t="s">
        <v>329</v>
      </c>
      <c r="D23" s="77" t="s">
        <v>34</v>
      </c>
      <c r="E23" s="97">
        <v>1</v>
      </c>
      <c r="F23" s="16"/>
      <c r="G23" s="16"/>
      <c r="H23" s="16"/>
      <c r="I23" s="16"/>
      <c r="J23" s="16"/>
      <c r="K23" s="79">
        <f t="shared" si="0"/>
        <v>0</v>
      </c>
      <c r="L23" s="16"/>
      <c r="M23" s="16"/>
      <c r="N23" s="16">
        <f t="shared" si="2"/>
        <v>0</v>
      </c>
      <c r="O23" s="16"/>
      <c r="P23" s="80">
        <f t="shared" si="1"/>
        <v>0</v>
      </c>
      <c r="T23" s="98"/>
    </row>
    <row r="24" spans="1:23" s="51" customFormat="1" ht="18" customHeight="1" x14ac:dyDescent="0.2">
      <c r="A24" s="19">
        <v>3</v>
      </c>
      <c r="B24" s="56"/>
      <c r="C24" s="20" t="s">
        <v>1</v>
      </c>
      <c r="D24" s="77" t="s">
        <v>30</v>
      </c>
      <c r="E24" s="78">
        <v>7</v>
      </c>
      <c r="F24" s="16"/>
      <c r="G24" s="16"/>
      <c r="H24" s="16">
        <f>ROUND(F24*G24,2)</f>
        <v>0</v>
      </c>
      <c r="I24" s="16"/>
      <c r="J24" s="16"/>
      <c r="K24" s="79">
        <f t="shared" si="0"/>
        <v>0</v>
      </c>
      <c r="L24" s="16">
        <f>ROUND(E24*F24,2)</f>
        <v>0</v>
      </c>
      <c r="M24" s="16">
        <f>ROUND(H24*E24,2)</f>
        <v>0</v>
      </c>
      <c r="N24" s="16"/>
      <c r="O24" s="16">
        <f>ROUND(J24*E24,2)</f>
        <v>0</v>
      </c>
      <c r="P24" s="80">
        <f t="shared" si="1"/>
        <v>0</v>
      </c>
      <c r="R24" s="101"/>
      <c r="S24" s="101"/>
      <c r="T24" s="101"/>
      <c r="U24" s="101"/>
      <c r="V24" s="101"/>
      <c r="W24" s="101"/>
    </row>
    <row r="25" spans="1:23" s="51" customFormat="1" ht="18" customHeight="1" x14ac:dyDescent="0.2">
      <c r="A25" s="19"/>
      <c r="B25" s="56"/>
      <c r="C25" s="142" t="s">
        <v>429</v>
      </c>
      <c r="D25" s="77" t="s">
        <v>30</v>
      </c>
      <c r="E25" s="78">
        <v>6</v>
      </c>
      <c r="F25" s="16"/>
      <c r="G25" s="16"/>
      <c r="H25" s="16"/>
      <c r="I25" s="16"/>
      <c r="J25" s="79"/>
      <c r="K25" s="79">
        <f>J25+I25+H25</f>
        <v>0</v>
      </c>
      <c r="L25" s="16"/>
      <c r="M25" s="16"/>
      <c r="N25" s="16">
        <f>ROUND(I25*E25,2)</f>
        <v>0</v>
      </c>
      <c r="O25" s="16"/>
      <c r="P25" s="80">
        <f>M25+N25+O25</f>
        <v>0</v>
      </c>
      <c r="R25" s="101"/>
      <c r="S25" s="101"/>
      <c r="T25" s="101"/>
      <c r="U25" s="101"/>
      <c r="V25" s="101"/>
      <c r="W25" s="101"/>
    </row>
    <row r="26" spans="1:23" s="51" customFormat="1" ht="38.25" x14ac:dyDescent="0.2">
      <c r="A26" s="19"/>
      <c r="B26" s="56"/>
      <c r="C26" s="142" t="s">
        <v>430</v>
      </c>
      <c r="D26" s="77" t="s">
        <v>30</v>
      </c>
      <c r="E26" s="78">
        <v>1</v>
      </c>
      <c r="F26" s="16"/>
      <c r="G26" s="16"/>
      <c r="H26" s="16"/>
      <c r="I26" s="16"/>
      <c r="J26" s="79"/>
      <c r="K26" s="79">
        <f t="shared" si="0"/>
        <v>0</v>
      </c>
      <c r="L26" s="16"/>
      <c r="M26" s="16"/>
      <c r="N26" s="16">
        <f>ROUND(I26*E26,2)</f>
        <v>0</v>
      </c>
      <c r="O26" s="16"/>
      <c r="P26" s="80">
        <f t="shared" si="1"/>
        <v>0</v>
      </c>
      <c r="R26" s="101"/>
      <c r="S26" s="101"/>
      <c r="T26" s="101"/>
      <c r="U26" s="101"/>
      <c r="V26" s="101"/>
      <c r="W26" s="101"/>
    </row>
    <row r="27" spans="1:23" s="51" customFormat="1" ht="51" x14ac:dyDescent="0.2">
      <c r="A27" s="19">
        <v>4</v>
      </c>
      <c r="B27" s="56"/>
      <c r="C27" s="20" t="s">
        <v>439</v>
      </c>
      <c r="D27" s="77" t="s">
        <v>30</v>
      </c>
      <c r="E27" s="78">
        <v>13</v>
      </c>
      <c r="F27" s="16"/>
      <c r="G27" s="16"/>
      <c r="H27" s="16">
        <f>ROUND(F27*G27,2)</f>
        <v>0</v>
      </c>
      <c r="I27" s="16"/>
      <c r="J27" s="16"/>
      <c r="K27" s="79">
        <f t="shared" si="0"/>
        <v>0</v>
      </c>
      <c r="L27" s="16">
        <f>ROUND(E27*F27,2)</f>
        <v>0</v>
      </c>
      <c r="M27" s="16">
        <f>ROUND(H27*E27,2)</f>
        <v>0</v>
      </c>
      <c r="N27" s="16"/>
      <c r="O27" s="16">
        <f>ROUND(J27*E27,2)</f>
        <v>0</v>
      </c>
      <c r="P27" s="80">
        <f t="shared" si="1"/>
        <v>0</v>
      </c>
      <c r="R27" s="101"/>
      <c r="S27" s="101"/>
      <c r="T27" s="101"/>
      <c r="U27" s="101"/>
      <c r="V27" s="101"/>
      <c r="W27" s="101"/>
    </row>
    <row r="28" spans="1:23" s="51" customFormat="1" ht="89.25" x14ac:dyDescent="0.2">
      <c r="A28" s="19"/>
      <c r="B28" s="56"/>
      <c r="C28" s="142" t="s">
        <v>434</v>
      </c>
      <c r="D28" s="77" t="s">
        <v>34</v>
      </c>
      <c r="E28" s="78">
        <v>2</v>
      </c>
      <c r="F28" s="16"/>
      <c r="G28" s="16"/>
      <c r="H28" s="16"/>
      <c r="I28" s="16"/>
      <c r="J28" s="79"/>
      <c r="K28" s="79">
        <f t="shared" si="0"/>
        <v>0</v>
      </c>
      <c r="L28" s="16"/>
      <c r="M28" s="16"/>
      <c r="N28" s="16">
        <f>ROUND(E28*I28,2)</f>
        <v>0</v>
      </c>
      <c r="O28" s="16"/>
      <c r="P28" s="80">
        <f t="shared" si="1"/>
        <v>0</v>
      </c>
      <c r="R28" s="101"/>
      <c r="S28" s="101"/>
      <c r="T28" s="101"/>
      <c r="U28" s="101"/>
      <c r="V28" s="101"/>
      <c r="W28" s="101"/>
    </row>
    <row r="29" spans="1:23" s="17" customFormat="1" ht="18" customHeight="1" x14ac:dyDescent="0.2">
      <c r="A29" s="49"/>
      <c r="B29" s="56"/>
      <c r="C29" s="142" t="s">
        <v>435</v>
      </c>
      <c r="D29" s="77" t="s">
        <v>34</v>
      </c>
      <c r="E29" s="78">
        <v>2</v>
      </c>
      <c r="F29" s="16"/>
      <c r="G29" s="16"/>
      <c r="H29" s="16"/>
      <c r="I29" s="16"/>
      <c r="J29" s="16"/>
      <c r="K29" s="79">
        <f t="shared" si="0"/>
        <v>0</v>
      </c>
      <c r="L29" s="16"/>
      <c r="M29" s="16"/>
      <c r="N29" s="16">
        <f>ROUND(E29*I29,2)</f>
        <v>0</v>
      </c>
      <c r="O29" s="16"/>
      <c r="P29" s="80">
        <f t="shared" si="1"/>
        <v>0</v>
      </c>
    </row>
    <row r="30" spans="1:23" s="17" customFormat="1" ht="18" customHeight="1" x14ac:dyDescent="0.2">
      <c r="A30" s="49"/>
      <c r="B30" s="56"/>
      <c r="C30" s="142" t="s">
        <v>436</v>
      </c>
      <c r="D30" s="77" t="s">
        <v>34</v>
      </c>
      <c r="E30" s="78">
        <v>2</v>
      </c>
      <c r="F30" s="16"/>
      <c r="G30" s="16"/>
      <c r="H30" s="16"/>
      <c r="I30" s="16"/>
      <c r="J30" s="16"/>
      <c r="K30" s="79">
        <f>J30+I30+H30</f>
        <v>0</v>
      </c>
      <c r="L30" s="16"/>
      <c r="M30" s="16"/>
      <c r="N30" s="16">
        <f>ROUND(E30*I30,2)</f>
        <v>0</v>
      </c>
      <c r="O30" s="16"/>
      <c r="P30" s="80">
        <f>M30+N30+O30</f>
        <v>0</v>
      </c>
    </row>
    <row r="31" spans="1:23" s="17" customFormat="1" ht="18" customHeight="1" x14ac:dyDescent="0.2">
      <c r="A31" s="49"/>
      <c r="B31" s="56"/>
      <c r="C31" s="142" t="s">
        <v>437</v>
      </c>
      <c r="D31" s="77" t="s">
        <v>34</v>
      </c>
      <c r="E31" s="78">
        <v>6</v>
      </c>
      <c r="F31" s="16"/>
      <c r="G31" s="16"/>
      <c r="H31" s="16"/>
      <c r="I31" s="16"/>
      <c r="J31" s="16"/>
      <c r="K31" s="79">
        <f>J31+I31+H31</f>
        <v>0</v>
      </c>
      <c r="L31" s="16"/>
      <c r="M31" s="16"/>
      <c r="N31" s="16">
        <f>ROUND(E31*I31,2)</f>
        <v>0</v>
      </c>
      <c r="O31" s="16"/>
      <c r="P31" s="80">
        <f>M31+N31+O31</f>
        <v>0</v>
      </c>
    </row>
    <row r="32" spans="1:23" s="17" customFormat="1" ht="18" customHeight="1" x14ac:dyDescent="0.2">
      <c r="A32" s="49"/>
      <c r="B32" s="56"/>
      <c r="C32" s="142" t="s">
        <v>438</v>
      </c>
      <c r="D32" s="77" t="s">
        <v>34</v>
      </c>
      <c r="E32" s="78">
        <v>1</v>
      </c>
      <c r="F32" s="16"/>
      <c r="G32" s="16"/>
      <c r="H32" s="16"/>
      <c r="I32" s="16"/>
      <c r="J32" s="16"/>
      <c r="K32" s="79">
        <f t="shared" ref="K32:K37" si="3">J32+I32+H32</f>
        <v>0</v>
      </c>
      <c r="L32" s="16"/>
      <c r="M32" s="16"/>
      <c r="N32" s="16">
        <f>ROUND(E32*I32,2)</f>
        <v>0</v>
      </c>
      <c r="O32" s="16"/>
      <c r="P32" s="80">
        <f t="shared" ref="P32:P37" si="4">M32+N32+O32</f>
        <v>0</v>
      </c>
    </row>
    <row r="33" spans="1:23" s="17" customFormat="1" ht="25.5" x14ac:dyDescent="0.2">
      <c r="A33" s="49">
        <v>5</v>
      </c>
      <c r="B33" s="109"/>
      <c r="C33" s="20" t="s">
        <v>441</v>
      </c>
      <c r="D33" s="77" t="s">
        <v>30</v>
      </c>
      <c r="E33" s="78">
        <v>13</v>
      </c>
      <c r="F33" s="16"/>
      <c r="G33" s="16"/>
      <c r="H33" s="16">
        <f>ROUND(F33*G33,2)</f>
        <v>0</v>
      </c>
      <c r="I33" s="16"/>
      <c r="J33" s="16"/>
      <c r="K33" s="79">
        <f t="shared" si="3"/>
        <v>0</v>
      </c>
      <c r="L33" s="16">
        <f>ROUND(E33*F33,2)</f>
        <v>0</v>
      </c>
      <c r="M33" s="16">
        <f>ROUND(H33*E33,2)</f>
        <v>0</v>
      </c>
      <c r="N33" s="16"/>
      <c r="O33" s="16">
        <f>ROUND(J33*E33,2)</f>
        <v>0</v>
      </c>
      <c r="P33" s="80">
        <f t="shared" si="4"/>
        <v>0</v>
      </c>
    </row>
    <row r="34" spans="1:23" s="17" customFormat="1" ht="38.25" x14ac:dyDescent="0.2">
      <c r="A34" s="49"/>
      <c r="B34" s="56"/>
      <c r="C34" s="142" t="s">
        <v>440</v>
      </c>
      <c r="D34" s="77" t="s">
        <v>34</v>
      </c>
      <c r="E34" s="78">
        <v>13</v>
      </c>
      <c r="F34" s="16"/>
      <c r="G34" s="16"/>
      <c r="H34" s="16"/>
      <c r="I34" s="16"/>
      <c r="J34" s="16"/>
      <c r="K34" s="79">
        <f t="shared" si="3"/>
        <v>0</v>
      </c>
      <c r="L34" s="16"/>
      <c r="M34" s="16"/>
      <c r="N34" s="16">
        <f>ROUND(E34*I34,2)</f>
        <v>0</v>
      </c>
      <c r="O34" s="16"/>
      <c r="P34" s="80">
        <f t="shared" si="4"/>
        <v>0</v>
      </c>
    </row>
    <row r="35" spans="1:23" s="51" customFormat="1" ht="38.25" x14ac:dyDescent="0.2">
      <c r="A35" s="19">
        <v>6</v>
      </c>
      <c r="B35" s="56"/>
      <c r="C35" s="20" t="s">
        <v>431</v>
      </c>
      <c r="D35" s="77" t="s">
        <v>30</v>
      </c>
      <c r="E35" s="78">
        <v>3</v>
      </c>
      <c r="F35" s="16"/>
      <c r="G35" s="16"/>
      <c r="H35" s="16">
        <f>ROUND(F35*G35,2)</f>
        <v>0</v>
      </c>
      <c r="I35" s="16"/>
      <c r="J35" s="16"/>
      <c r="K35" s="79">
        <f t="shared" si="3"/>
        <v>0</v>
      </c>
      <c r="L35" s="16">
        <f>ROUND(E35*F35,2)</f>
        <v>0</v>
      </c>
      <c r="M35" s="16">
        <f>ROUND(H35*E35,2)</f>
        <v>0</v>
      </c>
      <c r="N35" s="16"/>
      <c r="O35" s="16">
        <f>ROUND(J35*E35,2)</f>
        <v>0</v>
      </c>
      <c r="P35" s="80">
        <f t="shared" si="4"/>
        <v>0</v>
      </c>
      <c r="R35" s="101"/>
      <c r="S35" s="101"/>
      <c r="T35" s="101"/>
      <c r="U35" s="101"/>
      <c r="V35" s="101"/>
      <c r="W35" s="101"/>
    </row>
    <row r="36" spans="1:23" s="51" customFormat="1" ht="63.75" x14ac:dyDescent="0.2">
      <c r="A36" s="19"/>
      <c r="B36" s="56"/>
      <c r="C36" s="142" t="s">
        <v>442</v>
      </c>
      <c r="D36" s="77" t="s">
        <v>34</v>
      </c>
      <c r="E36" s="78">
        <v>1</v>
      </c>
      <c r="F36" s="16"/>
      <c r="G36" s="16"/>
      <c r="H36" s="16"/>
      <c r="I36" s="16"/>
      <c r="J36" s="79"/>
      <c r="K36" s="79">
        <f t="shared" si="3"/>
        <v>0</v>
      </c>
      <c r="L36" s="16"/>
      <c r="M36" s="16"/>
      <c r="N36" s="16">
        <f>ROUND(E36*I36,2)</f>
        <v>0</v>
      </c>
      <c r="O36" s="16"/>
      <c r="P36" s="80">
        <f t="shared" si="4"/>
        <v>0</v>
      </c>
      <c r="R36" s="101"/>
      <c r="S36" s="101"/>
      <c r="T36" s="101"/>
      <c r="U36" s="101"/>
      <c r="V36" s="101"/>
      <c r="W36" s="101"/>
    </row>
    <row r="37" spans="1:23" s="17" customFormat="1" ht="18" customHeight="1" x14ac:dyDescent="0.2">
      <c r="A37" s="49"/>
      <c r="B37" s="56"/>
      <c r="C37" s="142" t="s">
        <v>436</v>
      </c>
      <c r="D37" s="77" t="s">
        <v>34</v>
      </c>
      <c r="E37" s="78">
        <v>2</v>
      </c>
      <c r="F37" s="16"/>
      <c r="G37" s="16"/>
      <c r="H37" s="16"/>
      <c r="I37" s="16"/>
      <c r="J37" s="16"/>
      <c r="K37" s="79">
        <f t="shared" si="3"/>
        <v>0</v>
      </c>
      <c r="L37" s="16"/>
      <c r="M37" s="16"/>
      <c r="N37" s="16">
        <f>ROUND(E37*I37,2)</f>
        <v>0</v>
      </c>
      <c r="O37" s="16"/>
      <c r="P37" s="80">
        <f t="shared" si="4"/>
        <v>0</v>
      </c>
    </row>
    <row r="38" spans="1:23" s="17" customFormat="1" ht="25.5" x14ac:dyDescent="0.2">
      <c r="A38" s="49">
        <v>7</v>
      </c>
      <c r="B38" s="109"/>
      <c r="C38" s="20" t="s">
        <v>443</v>
      </c>
      <c r="D38" s="77" t="s">
        <v>30</v>
      </c>
      <c r="E38" s="78">
        <v>3</v>
      </c>
      <c r="F38" s="16"/>
      <c r="G38" s="16"/>
      <c r="H38" s="16">
        <f>ROUND(F38*G38,2)</f>
        <v>0</v>
      </c>
      <c r="I38" s="16"/>
      <c r="J38" s="16"/>
      <c r="K38" s="79">
        <f t="shared" si="0"/>
        <v>0</v>
      </c>
      <c r="L38" s="16">
        <f>ROUND(E38*F38,2)</f>
        <v>0</v>
      </c>
      <c r="M38" s="16">
        <f>ROUND(H38*E38,2)</f>
        <v>0</v>
      </c>
      <c r="N38" s="16"/>
      <c r="O38" s="16">
        <f>ROUND(J38*E38,2)</f>
        <v>0</v>
      </c>
      <c r="P38" s="80">
        <f t="shared" si="1"/>
        <v>0</v>
      </c>
    </row>
    <row r="39" spans="1:23" s="17" customFormat="1" ht="63.75" x14ac:dyDescent="0.2">
      <c r="A39" s="49"/>
      <c r="B39" s="56"/>
      <c r="C39" s="142" t="s">
        <v>444</v>
      </c>
      <c r="D39" s="77" t="s">
        <v>34</v>
      </c>
      <c r="E39" s="78">
        <v>3</v>
      </c>
      <c r="F39" s="16"/>
      <c r="G39" s="16"/>
      <c r="H39" s="16"/>
      <c r="I39" s="16"/>
      <c r="J39" s="16"/>
      <c r="K39" s="79">
        <f t="shared" si="0"/>
        <v>0</v>
      </c>
      <c r="L39" s="16"/>
      <c r="M39" s="16"/>
      <c r="N39" s="16">
        <f>ROUND(E39*I39,2)</f>
        <v>0</v>
      </c>
      <c r="O39" s="16"/>
      <c r="P39" s="80">
        <f t="shared" si="1"/>
        <v>0</v>
      </c>
    </row>
    <row r="40" spans="1:23" s="51" customFormat="1" ht="76.5" x14ac:dyDescent="0.2">
      <c r="A40" s="19">
        <v>8</v>
      </c>
      <c r="B40" s="56"/>
      <c r="C40" s="20" t="s">
        <v>764</v>
      </c>
      <c r="D40" s="77" t="s">
        <v>53</v>
      </c>
      <c r="E40" s="78">
        <v>2</v>
      </c>
      <c r="F40" s="16"/>
      <c r="G40" s="16"/>
      <c r="H40" s="16">
        <f>ROUND(F40*G40,2)</f>
        <v>0</v>
      </c>
      <c r="I40" s="16"/>
      <c r="J40" s="16"/>
      <c r="K40" s="79">
        <f t="shared" si="0"/>
        <v>0</v>
      </c>
      <c r="L40" s="16">
        <f>ROUND(E40*F40,2)</f>
        <v>0</v>
      </c>
      <c r="M40" s="16">
        <f>ROUND(H40*E40,2)</f>
        <v>0</v>
      </c>
      <c r="N40" s="16"/>
      <c r="O40" s="16">
        <f>ROUND(J40*E40,2)</f>
        <v>0</v>
      </c>
      <c r="P40" s="80">
        <f t="shared" si="1"/>
        <v>0</v>
      </c>
      <c r="R40" s="101"/>
      <c r="S40" s="101"/>
      <c r="T40" s="101"/>
      <c r="U40" s="101"/>
      <c r="V40" s="101"/>
      <c r="W40" s="101"/>
    </row>
    <row r="41" spans="1:23" s="51" customFormat="1" ht="18" customHeight="1" x14ac:dyDescent="0.2">
      <c r="A41" s="19">
        <v>9</v>
      </c>
      <c r="B41" s="20"/>
      <c r="C41" s="20" t="s">
        <v>0</v>
      </c>
      <c r="D41" s="77" t="s">
        <v>35</v>
      </c>
      <c r="E41" s="95">
        <v>129</v>
      </c>
      <c r="F41" s="16"/>
      <c r="G41" s="16"/>
      <c r="H41" s="16">
        <f>ROUND(F41*G41,2)</f>
        <v>0</v>
      </c>
      <c r="I41" s="16"/>
      <c r="J41" s="79"/>
      <c r="K41" s="79">
        <f>J41+I41+H41</f>
        <v>0</v>
      </c>
      <c r="L41" s="16">
        <f>ROUND(E41*F41,2)</f>
        <v>0</v>
      </c>
      <c r="M41" s="16">
        <f>ROUND(H41*E41,2)</f>
        <v>0</v>
      </c>
      <c r="N41" s="16"/>
      <c r="O41" s="16">
        <f>ROUND(J41*E41,2)</f>
        <v>0</v>
      </c>
      <c r="P41" s="80">
        <f>M41+N41+O41</f>
        <v>0</v>
      </c>
      <c r="R41" s="101"/>
      <c r="S41" s="101"/>
      <c r="T41" s="101"/>
      <c r="U41" s="101"/>
      <c r="V41" s="101"/>
      <c r="W41" s="101"/>
    </row>
    <row r="42" spans="1:23" s="51" customFormat="1" ht="18" customHeight="1" x14ac:dyDescent="0.2">
      <c r="A42" s="19"/>
      <c r="B42" s="20"/>
      <c r="C42" s="94" t="s">
        <v>445</v>
      </c>
      <c r="D42" s="77"/>
      <c r="E42" s="78"/>
      <c r="F42" s="16"/>
      <c r="G42" s="16"/>
      <c r="H42" s="16"/>
      <c r="I42" s="16"/>
      <c r="J42" s="79"/>
      <c r="K42" s="79"/>
      <c r="L42" s="16"/>
      <c r="M42" s="16"/>
      <c r="N42" s="16"/>
      <c r="O42" s="16"/>
      <c r="P42" s="80"/>
    </row>
    <row r="43" spans="1:23" s="17" customFormat="1" ht="38.25" x14ac:dyDescent="0.2">
      <c r="A43" s="49">
        <v>10</v>
      </c>
      <c r="B43" s="109"/>
      <c r="C43" s="20" t="s">
        <v>446</v>
      </c>
      <c r="D43" s="77" t="s">
        <v>34</v>
      </c>
      <c r="E43" s="78">
        <v>1</v>
      </c>
      <c r="F43" s="16"/>
      <c r="G43" s="16"/>
      <c r="H43" s="16">
        <f>ROUND(F43*G43,2)</f>
        <v>0</v>
      </c>
      <c r="I43" s="16"/>
      <c r="J43" s="16"/>
      <c r="K43" s="79">
        <f t="shared" ref="K43:K77" si="5">J43+I43+H43</f>
        <v>0</v>
      </c>
      <c r="L43" s="16">
        <f>ROUND(E43*F43,2)</f>
        <v>0</v>
      </c>
      <c r="M43" s="16">
        <f>ROUND(H43*E43,2)</f>
        <v>0</v>
      </c>
      <c r="N43" s="16">
        <f>ROUND(E43*I43,2)</f>
        <v>0</v>
      </c>
      <c r="O43" s="16">
        <f>ROUND(J43*E43,2)</f>
        <v>0</v>
      </c>
      <c r="P43" s="80">
        <f t="shared" ref="P43:P77" si="6">M43+N43+O43</f>
        <v>0</v>
      </c>
    </row>
    <row r="44" spans="1:23" s="17" customFormat="1" ht="38.25" x14ac:dyDescent="0.2">
      <c r="A44" s="49">
        <v>11</v>
      </c>
      <c r="B44" s="109"/>
      <c r="C44" s="20" t="s">
        <v>452</v>
      </c>
      <c r="D44" s="77" t="s">
        <v>30</v>
      </c>
      <c r="E44" s="78">
        <v>1</v>
      </c>
      <c r="F44" s="16"/>
      <c r="G44" s="16"/>
      <c r="H44" s="16">
        <f>ROUND(F44*G44,2)</f>
        <v>0</v>
      </c>
      <c r="I44" s="16"/>
      <c r="J44" s="16"/>
      <c r="K44" s="79">
        <f t="shared" si="5"/>
        <v>0</v>
      </c>
      <c r="L44" s="16">
        <f>ROUND(E44*F44,2)</f>
        <v>0</v>
      </c>
      <c r="M44" s="16">
        <f>ROUND(H44*E44,2)</f>
        <v>0</v>
      </c>
      <c r="N44" s="16">
        <f>ROUND(E44*I44,2)</f>
        <v>0</v>
      </c>
      <c r="O44" s="16">
        <f>ROUND(J44*E44,2)</f>
        <v>0</v>
      </c>
      <c r="P44" s="80">
        <f t="shared" si="6"/>
        <v>0</v>
      </c>
    </row>
    <row r="45" spans="1:23" s="17" customFormat="1" ht="18" customHeight="1" x14ac:dyDescent="0.2">
      <c r="A45" s="49">
        <v>12</v>
      </c>
      <c r="B45" s="109"/>
      <c r="C45" s="20" t="s">
        <v>457</v>
      </c>
      <c r="D45" s="77" t="s">
        <v>30</v>
      </c>
      <c r="E45" s="78">
        <v>1</v>
      </c>
      <c r="F45" s="16"/>
      <c r="G45" s="16"/>
      <c r="H45" s="16">
        <f>ROUND(F45*G45,2)</f>
        <v>0</v>
      </c>
      <c r="I45" s="16"/>
      <c r="J45" s="16"/>
      <c r="K45" s="79">
        <f t="shared" si="5"/>
        <v>0</v>
      </c>
      <c r="L45" s="16">
        <f>ROUND(E45*F45,2)</f>
        <v>0</v>
      </c>
      <c r="M45" s="16">
        <f>ROUND(H45*E45,2)</f>
        <v>0</v>
      </c>
      <c r="N45" s="16"/>
      <c r="O45" s="16">
        <f>ROUND(J45*E45,2)</f>
        <v>0</v>
      </c>
      <c r="P45" s="80">
        <f t="shared" si="6"/>
        <v>0</v>
      </c>
    </row>
    <row r="46" spans="1:23" s="17" customFormat="1" ht="51" x14ac:dyDescent="0.2">
      <c r="A46" s="49"/>
      <c r="B46" s="56"/>
      <c r="C46" s="142" t="s">
        <v>459</v>
      </c>
      <c r="D46" s="77" t="s">
        <v>30</v>
      </c>
      <c r="E46" s="78">
        <v>1</v>
      </c>
      <c r="F46" s="16"/>
      <c r="G46" s="16"/>
      <c r="H46" s="16"/>
      <c r="I46" s="16"/>
      <c r="J46" s="16"/>
      <c r="K46" s="79">
        <f t="shared" si="5"/>
        <v>0</v>
      </c>
      <c r="L46" s="16"/>
      <c r="M46" s="16"/>
      <c r="N46" s="16">
        <f>ROUND(E46*I46,2)</f>
        <v>0</v>
      </c>
      <c r="O46" s="16"/>
      <c r="P46" s="80">
        <f t="shared" si="6"/>
        <v>0</v>
      </c>
    </row>
    <row r="47" spans="1:23" s="17" customFormat="1" ht="25.5" x14ac:dyDescent="0.2">
      <c r="A47" s="49">
        <v>13</v>
      </c>
      <c r="B47" s="109"/>
      <c r="C47" s="20" t="s">
        <v>453</v>
      </c>
      <c r="D47" s="77" t="s">
        <v>34</v>
      </c>
      <c r="E47" s="78">
        <v>4</v>
      </c>
      <c r="F47" s="16"/>
      <c r="G47" s="16"/>
      <c r="H47" s="16">
        <f>ROUND(F47*G47,2)</f>
        <v>0</v>
      </c>
      <c r="I47" s="16"/>
      <c r="J47" s="16"/>
      <c r="K47" s="79">
        <f t="shared" si="5"/>
        <v>0</v>
      </c>
      <c r="L47" s="16">
        <f>ROUND(E47*F47,2)</f>
        <v>0</v>
      </c>
      <c r="M47" s="16">
        <f>ROUND(H47*E47,2)</f>
        <v>0</v>
      </c>
      <c r="N47" s="16"/>
      <c r="O47" s="16">
        <f>ROUND(J47*E47,2)</f>
        <v>0</v>
      </c>
      <c r="P47" s="80">
        <f t="shared" si="6"/>
        <v>0</v>
      </c>
    </row>
    <row r="48" spans="1:23" s="17" customFormat="1" ht="18" customHeight="1" x14ac:dyDescent="0.2">
      <c r="A48" s="49"/>
      <c r="B48" s="56"/>
      <c r="C48" s="142" t="s">
        <v>454</v>
      </c>
      <c r="D48" s="77" t="s">
        <v>34</v>
      </c>
      <c r="E48" s="78">
        <v>3</v>
      </c>
      <c r="F48" s="16"/>
      <c r="G48" s="16"/>
      <c r="H48" s="16"/>
      <c r="I48" s="16"/>
      <c r="J48" s="16"/>
      <c r="K48" s="79">
        <f t="shared" si="5"/>
        <v>0</v>
      </c>
      <c r="L48" s="16"/>
      <c r="M48" s="16"/>
      <c r="N48" s="16">
        <f>ROUND(E48*I48,2)</f>
        <v>0</v>
      </c>
      <c r="O48" s="16"/>
      <c r="P48" s="80">
        <f t="shared" si="6"/>
        <v>0</v>
      </c>
    </row>
    <row r="49" spans="1:16" s="17" customFormat="1" ht="25.5" x14ac:dyDescent="0.2">
      <c r="A49" s="49"/>
      <c r="B49" s="56"/>
      <c r="C49" s="142" t="s">
        <v>455</v>
      </c>
      <c r="D49" s="77" t="s">
        <v>34</v>
      </c>
      <c r="E49" s="78">
        <v>1</v>
      </c>
      <c r="F49" s="16"/>
      <c r="G49" s="16"/>
      <c r="H49" s="16"/>
      <c r="I49" s="16"/>
      <c r="J49" s="16"/>
      <c r="K49" s="79">
        <f t="shared" si="5"/>
        <v>0</v>
      </c>
      <c r="L49" s="16"/>
      <c r="M49" s="16"/>
      <c r="N49" s="16">
        <f>ROUND(E49*I49,2)</f>
        <v>0</v>
      </c>
      <c r="O49" s="16"/>
      <c r="P49" s="80">
        <f t="shared" si="6"/>
        <v>0</v>
      </c>
    </row>
    <row r="50" spans="1:16" s="17" customFormat="1" ht="25.5" x14ac:dyDescent="0.2">
      <c r="A50" s="49">
        <v>14</v>
      </c>
      <c r="B50" s="109"/>
      <c r="C50" s="20" t="s">
        <v>450</v>
      </c>
      <c r="D50" s="77" t="s">
        <v>30</v>
      </c>
      <c r="E50" s="78">
        <v>2</v>
      </c>
      <c r="F50" s="16"/>
      <c r="G50" s="16"/>
      <c r="H50" s="16">
        <f>ROUND(F50*G50,2)</f>
        <v>0</v>
      </c>
      <c r="I50" s="16"/>
      <c r="J50" s="16"/>
      <c r="K50" s="79">
        <f t="shared" si="5"/>
        <v>0</v>
      </c>
      <c r="L50" s="16">
        <f>ROUND(E50*F50,2)</f>
        <v>0</v>
      </c>
      <c r="M50" s="16">
        <f>ROUND(H50*E50,2)</f>
        <v>0</v>
      </c>
      <c r="N50" s="16"/>
      <c r="O50" s="16">
        <f>ROUND(J50*E50,2)</f>
        <v>0</v>
      </c>
      <c r="P50" s="80">
        <f t="shared" si="6"/>
        <v>0</v>
      </c>
    </row>
    <row r="51" spans="1:16" s="17" customFormat="1" ht="38.25" x14ac:dyDescent="0.2">
      <c r="A51" s="49"/>
      <c r="B51" s="56"/>
      <c r="C51" s="142" t="s">
        <v>462</v>
      </c>
      <c r="D51" s="77" t="s">
        <v>30</v>
      </c>
      <c r="E51" s="78">
        <v>2</v>
      </c>
      <c r="F51" s="16"/>
      <c r="G51" s="16"/>
      <c r="H51" s="16"/>
      <c r="I51" s="16"/>
      <c r="J51" s="16"/>
      <c r="K51" s="79">
        <f t="shared" si="5"/>
        <v>0</v>
      </c>
      <c r="L51" s="16"/>
      <c r="M51" s="16"/>
      <c r="N51" s="16">
        <f>ROUND(E51*I51,2)</f>
        <v>0</v>
      </c>
      <c r="O51" s="16"/>
      <c r="P51" s="80">
        <f t="shared" si="6"/>
        <v>0</v>
      </c>
    </row>
    <row r="52" spans="1:16" s="17" customFormat="1" ht="25.5" x14ac:dyDescent="0.2">
      <c r="A52" s="49">
        <v>15</v>
      </c>
      <c r="B52" s="109"/>
      <c r="C52" s="20" t="s">
        <v>463</v>
      </c>
      <c r="D52" s="77" t="s">
        <v>30</v>
      </c>
      <c r="E52" s="78">
        <v>5</v>
      </c>
      <c r="F52" s="16"/>
      <c r="G52" s="16"/>
      <c r="H52" s="16">
        <f>ROUND(F52*G52,2)</f>
        <v>0</v>
      </c>
      <c r="I52" s="16"/>
      <c r="J52" s="16"/>
      <c r="K52" s="79">
        <f t="shared" si="5"/>
        <v>0</v>
      </c>
      <c r="L52" s="16">
        <f>ROUND(E52*F52,2)</f>
        <v>0</v>
      </c>
      <c r="M52" s="16">
        <f>ROUND(H52*E52,2)</f>
        <v>0</v>
      </c>
      <c r="N52" s="16"/>
      <c r="O52" s="16">
        <f>ROUND(J52*E52,2)</f>
        <v>0</v>
      </c>
      <c r="P52" s="80">
        <f t="shared" si="6"/>
        <v>0</v>
      </c>
    </row>
    <row r="53" spans="1:16" s="17" customFormat="1" ht="25.5" x14ac:dyDescent="0.2">
      <c r="A53" s="49"/>
      <c r="B53" s="56"/>
      <c r="C53" s="142" t="s">
        <v>464</v>
      </c>
      <c r="D53" s="77" t="s">
        <v>30</v>
      </c>
      <c r="E53" s="78">
        <v>1</v>
      </c>
      <c r="F53" s="16"/>
      <c r="G53" s="16"/>
      <c r="H53" s="16"/>
      <c r="I53" s="16"/>
      <c r="J53" s="16"/>
      <c r="K53" s="79">
        <f t="shared" si="5"/>
        <v>0</v>
      </c>
      <c r="L53" s="16"/>
      <c r="M53" s="16"/>
      <c r="N53" s="16">
        <f>ROUND(E53*I53,2)</f>
        <v>0</v>
      </c>
      <c r="O53" s="16"/>
      <c r="P53" s="80">
        <f t="shared" si="6"/>
        <v>0</v>
      </c>
    </row>
    <row r="54" spans="1:16" s="17" customFormat="1" ht="25.5" x14ac:dyDescent="0.2">
      <c r="A54" s="49"/>
      <c r="B54" s="56"/>
      <c r="C54" s="142" t="s">
        <v>466</v>
      </c>
      <c r="D54" s="77" t="s">
        <v>30</v>
      </c>
      <c r="E54" s="78">
        <v>1</v>
      </c>
      <c r="F54" s="16"/>
      <c r="G54" s="16"/>
      <c r="H54" s="16"/>
      <c r="I54" s="16"/>
      <c r="J54" s="16"/>
      <c r="K54" s="79">
        <f t="shared" si="5"/>
        <v>0</v>
      </c>
      <c r="L54" s="16"/>
      <c r="M54" s="16"/>
      <c r="N54" s="16">
        <f>ROUND(E54*I54,2)</f>
        <v>0</v>
      </c>
      <c r="O54" s="16"/>
      <c r="P54" s="80">
        <f t="shared" si="6"/>
        <v>0</v>
      </c>
    </row>
    <row r="55" spans="1:16" s="17" customFormat="1" ht="25.5" x14ac:dyDescent="0.2">
      <c r="A55" s="49"/>
      <c r="B55" s="56"/>
      <c r="C55" s="142" t="s">
        <v>465</v>
      </c>
      <c r="D55" s="77" t="s">
        <v>30</v>
      </c>
      <c r="E55" s="78">
        <v>1</v>
      </c>
      <c r="F55" s="16"/>
      <c r="G55" s="16"/>
      <c r="H55" s="16"/>
      <c r="I55" s="16"/>
      <c r="J55" s="16"/>
      <c r="K55" s="79">
        <f t="shared" si="5"/>
        <v>0</v>
      </c>
      <c r="L55" s="16"/>
      <c r="M55" s="16"/>
      <c r="N55" s="16">
        <f>ROUND(E55*I55,2)</f>
        <v>0</v>
      </c>
      <c r="O55" s="16"/>
      <c r="P55" s="80">
        <f t="shared" si="6"/>
        <v>0</v>
      </c>
    </row>
    <row r="56" spans="1:16" s="17" customFormat="1" ht="25.5" x14ac:dyDescent="0.2">
      <c r="A56" s="49"/>
      <c r="B56" s="56"/>
      <c r="C56" s="142" t="s">
        <v>467</v>
      </c>
      <c r="D56" s="77" t="s">
        <v>30</v>
      </c>
      <c r="E56" s="78">
        <v>2</v>
      </c>
      <c r="F56" s="16"/>
      <c r="G56" s="16"/>
      <c r="H56" s="16"/>
      <c r="I56" s="16"/>
      <c r="J56" s="16"/>
      <c r="K56" s="79">
        <f t="shared" si="5"/>
        <v>0</v>
      </c>
      <c r="L56" s="16"/>
      <c r="M56" s="16"/>
      <c r="N56" s="16">
        <f>ROUND(E56*I56,2)</f>
        <v>0</v>
      </c>
      <c r="O56" s="16"/>
      <c r="P56" s="80">
        <f t="shared" si="6"/>
        <v>0</v>
      </c>
    </row>
    <row r="57" spans="1:16" s="17" customFormat="1" ht="25.5" x14ac:dyDescent="0.2">
      <c r="A57" s="49">
        <v>16</v>
      </c>
      <c r="B57" s="109"/>
      <c r="C57" s="20" t="s">
        <v>468</v>
      </c>
      <c r="D57" s="77" t="s">
        <v>30</v>
      </c>
      <c r="E57" s="78">
        <v>20</v>
      </c>
      <c r="F57" s="16"/>
      <c r="G57" s="16"/>
      <c r="H57" s="16">
        <f>ROUND(F57*G57,2)</f>
        <v>0</v>
      </c>
      <c r="I57" s="16"/>
      <c r="J57" s="16"/>
      <c r="K57" s="79">
        <f t="shared" si="5"/>
        <v>0</v>
      </c>
      <c r="L57" s="16">
        <f>ROUND(E57*F57,2)</f>
        <v>0</v>
      </c>
      <c r="M57" s="16">
        <f>ROUND(H57*E57,2)</f>
        <v>0</v>
      </c>
      <c r="N57" s="16"/>
      <c r="O57" s="16">
        <f>ROUND(J57*E57,2)</f>
        <v>0</v>
      </c>
      <c r="P57" s="80">
        <f t="shared" si="6"/>
        <v>0</v>
      </c>
    </row>
    <row r="58" spans="1:16" s="17" customFormat="1" ht="38.25" x14ac:dyDescent="0.2">
      <c r="A58" s="49"/>
      <c r="B58" s="56"/>
      <c r="C58" s="142" t="s">
        <v>469</v>
      </c>
      <c r="D58" s="77" t="s">
        <v>30</v>
      </c>
      <c r="E58" s="78">
        <v>9</v>
      </c>
      <c r="F58" s="16"/>
      <c r="G58" s="16"/>
      <c r="H58" s="16"/>
      <c r="I58" s="16"/>
      <c r="J58" s="16"/>
      <c r="K58" s="79">
        <f t="shared" si="5"/>
        <v>0</v>
      </c>
      <c r="L58" s="16"/>
      <c r="M58" s="16"/>
      <c r="N58" s="16">
        <f>ROUND(E58*I58,2)</f>
        <v>0</v>
      </c>
      <c r="O58" s="16"/>
      <c r="P58" s="80">
        <f t="shared" si="6"/>
        <v>0</v>
      </c>
    </row>
    <row r="59" spans="1:16" s="17" customFormat="1" ht="38.25" x14ac:dyDescent="0.2">
      <c r="A59" s="49"/>
      <c r="B59" s="56"/>
      <c r="C59" s="142" t="s">
        <v>470</v>
      </c>
      <c r="D59" s="77" t="s">
        <v>30</v>
      </c>
      <c r="E59" s="78">
        <v>11</v>
      </c>
      <c r="F59" s="16"/>
      <c r="G59" s="16"/>
      <c r="H59" s="16"/>
      <c r="I59" s="16"/>
      <c r="J59" s="16"/>
      <c r="K59" s="79">
        <f t="shared" si="5"/>
        <v>0</v>
      </c>
      <c r="L59" s="16"/>
      <c r="M59" s="16"/>
      <c r="N59" s="16">
        <f>ROUND(E59*I59,2)</f>
        <v>0</v>
      </c>
      <c r="O59" s="16"/>
      <c r="P59" s="80">
        <f t="shared" si="6"/>
        <v>0</v>
      </c>
    </row>
    <row r="60" spans="1:16" s="17" customFormat="1" ht="25.5" x14ac:dyDescent="0.2">
      <c r="A60" s="49">
        <v>17</v>
      </c>
      <c r="B60" s="109"/>
      <c r="C60" s="20" t="s">
        <v>447</v>
      </c>
      <c r="D60" s="77" t="s">
        <v>31</v>
      </c>
      <c r="E60" s="95">
        <v>76.099999999999994</v>
      </c>
      <c r="F60" s="16"/>
      <c r="G60" s="16"/>
      <c r="H60" s="16">
        <f>ROUND(F60*G60,2)</f>
        <v>0</v>
      </c>
      <c r="I60" s="16"/>
      <c r="J60" s="16"/>
      <c r="K60" s="79">
        <f t="shared" si="5"/>
        <v>0</v>
      </c>
      <c r="L60" s="16">
        <f>ROUND(E60*F60,2)</f>
        <v>0</v>
      </c>
      <c r="M60" s="16">
        <f>ROUND(H60*E60,2)</f>
        <v>0</v>
      </c>
      <c r="N60" s="16"/>
      <c r="O60" s="16">
        <f>ROUND(J60*E60,2)</f>
        <v>0</v>
      </c>
      <c r="P60" s="80">
        <f t="shared" si="6"/>
        <v>0</v>
      </c>
    </row>
    <row r="61" spans="1:16" s="17" customFormat="1" ht="25.5" x14ac:dyDescent="0.2">
      <c r="A61" s="49"/>
      <c r="B61" s="56"/>
      <c r="C61" s="142" t="s">
        <v>471</v>
      </c>
      <c r="D61" s="77" t="s">
        <v>35</v>
      </c>
      <c r="E61" s="95">
        <v>5</v>
      </c>
      <c r="F61" s="16"/>
      <c r="G61" s="16"/>
      <c r="H61" s="16"/>
      <c r="I61" s="16"/>
      <c r="J61" s="16"/>
      <c r="K61" s="79">
        <f t="shared" si="5"/>
        <v>0</v>
      </c>
      <c r="L61" s="16"/>
      <c r="M61" s="16"/>
      <c r="N61" s="16">
        <f t="shared" ref="N61:N70" si="7">ROUND(E61*I61,2)</f>
        <v>0</v>
      </c>
      <c r="O61" s="16"/>
      <c r="P61" s="80">
        <f t="shared" si="6"/>
        <v>0</v>
      </c>
    </row>
    <row r="62" spans="1:16" s="17" customFormat="1" ht="18" customHeight="1" x14ac:dyDescent="0.2">
      <c r="A62" s="49"/>
      <c r="B62" s="56"/>
      <c r="C62" s="142" t="s">
        <v>472</v>
      </c>
      <c r="D62" s="77" t="s">
        <v>35</v>
      </c>
      <c r="E62" s="95">
        <v>8</v>
      </c>
      <c r="F62" s="16"/>
      <c r="G62" s="16"/>
      <c r="H62" s="16"/>
      <c r="I62" s="16"/>
      <c r="J62" s="16"/>
      <c r="K62" s="79">
        <f t="shared" si="5"/>
        <v>0</v>
      </c>
      <c r="L62" s="16"/>
      <c r="M62" s="16"/>
      <c r="N62" s="16">
        <f t="shared" si="7"/>
        <v>0</v>
      </c>
      <c r="O62" s="16"/>
      <c r="P62" s="80">
        <f t="shared" si="6"/>
        <v>0</v>
      </c>
    </row>
    <row r="63" spans="1:16" s="17" customFormat="1" ht="18" customHeight="1" x14ac:dyDescent="0.2">
      <c r="A63" s="49"/>
      <c r="B63" s="56"/>
      <c r="C63" s="142" t="s">
        <v>448</v>
      </c>
      <c r="D63" s="77" t="s">
        <v>35</v>
      </c>
      <c r="E63" s="95">
        <v>9</v>
      </c>
      <c r="F63" s="16"/>
      <c r="G63" s="16"/>
      <c r="H63" s="16"/>
      <c r="I63" s="16"/>
      <c r="J63" s="16"/>
      <c r="K63" s="79">
        <f t="shared" si="5"/>
        <v>0</v>
      </c>
      <c r="L63" s="16"/>
      <c r="M63" s="16"/>
      <c r="N63" s="16">
        <f t="shared" si="7"/>
        <v>0</v>
      </c>
      <c r="O63" s="16"/>
      <c r="P63" s="80">
        <f t="shared" si="6"/>
        <v>0</v>
      </c>
    </row>
    <row r="64" spans="1:16" s="17" customFormat="1" ht="25.5" x14ac:dyDescent="0.2">
      <c r="A64" s="49"/>
      <c r="B64" s="56"/>
      <c r="C64" s="142" t="s">
        <v>449</v>
      </c>
      <c r="D64" s="77" t="s">
        <v>35</v>
      </c>
      <c r="E64" s="95">
        <v>6</v>
      </c>
      <c r="F64" s="16"/>
      <c r="G64" s="16"/>
      <c r="H64" s="16"/>
      <c r="I64" s="16"/>
      <c r="J64" s="16"/>
      <c r="K64" s="79">
        <f t="shared" si="5"/>
        <v>0</v>
      </c>
      <c r="L64" s="16"/>
      <c r="M64" s="16"/>
      <c r="N64" s="16">
        <f t="shared" si="7"/>
        <v>0</v>
      </c>
      <c r="O64" s="16"/>
      <c r="P64" s="80">
        <f t="shared" si="6"/>
        <v>0</v>
      </c>
    </row>
    <row r="65" spans="1:16" s="17" customFormat="1" ht="18" customHeight="1" x14ac:dyDescent="0.2">
      <c r="A65" s="49"/>
      <c r="B65" s="56"/>
      <c r="C65" s="142" t="s">
        <v>473</v>
      </c>
      <c r="D65" s="77" t="s">
        <v>35</v>
      </c>
      <c r="E65" s="95">
        <v>6</v>
      </c>
      <c r="F65" s="16"/>
      <c r="G65" s="16"/>
      <c r="H65" s="16"/>
      <c r="I65" s="16"/>
      <c r="J65" s="16"/>
      <c r="K65" s="79">
        <f t="shared" si="5"/>
        <v>0</v>
      </c>
      <c r="L65" s="16"/>
      <c r="M65" s="16"/>
      <c r="N65" s="16">
        <f t="shared" si="7"/>
        <v>0</v>
      </c>
      <c r="O65" s="16"/>
      <c r="P65" s="80">
        <f t="shared" si="6"/>
        <v>0</v>
      </c>
    </row>
    <row r="66" spans="1:16" s="17" customFormat="1" ht="18" customHeight="1" x14ac:dyDescent="0.2">
      <c r="A66" s="49"/>
      <c r="B66" s="56"/>
      <c r="C66" s="142" t="s">
        <v>474</v>
      </c>
      <c r="D66" s="77" t="s">
        <v>35</v>
      </c>
      <c r="E66" s="95">
        <v>5</v>
      </c>
      <c r="F66" s="16"/>
      <c r="G66" s="16"/>
      <c r="H66" s="16"/>
      <c r="I66" s="16"/>
      <c r="J66" s="16"/>
      <c r="K66" s="79">
        <f t="shared" si="5"/>
        <v>0</v>
      </c>
      <c r="L66" s="16"/>
      <c r="M66" s="16"/>
      <c r="N66" s="16">
        <f t="shared" si="7"/>
        <v>0</v>
      </c>
      <c r="O66" s="16"/>
      <c r="P66" s="80">
        <f t="shared" si="6"/>
        <v>0</v>
      </c>
    </row>
    <row r="67" spans="1:16" s="17" customFormat="1" ht="18" customHeight="1" x14ac:dyDescent="0.2">
      <c r="A67" s="49"/>
      <c r="B67" s="56"/>
      <c r="C67" s="142" t="s">
        <v>475</v>
      </c>
      <c r="D67" s="77" t="s">
        <v>35</v>
      </c>
      <c r="E67" s="95">
        <v>14</v>
      </c>
      <c r="F67" s="16"/>
      <c r="G67" s="16"/>
      <c r="H67" s="16"/>
      <c r="I67" s="16"/>
      <c r="J67" s="16"/>
      <c r="K67" s="79">
        <f t="shared" si="5"/>
        <v>0</v>
      </c>
      <c r="L67" s="16"/>
      <c r="M67" s="16"/>
      <c r="N67" s="16">
        <f t="shared" si="7"/>
        <v>0</v>
      </c>
      <c r="O67" s="16"/>
      <c r="P67" s="80">
        <f t="shared" si="6"/>
        <v>0</v>
      </c>
    </row>
    <row r="68" spans="1:16" s="17" customFormat="1" ht="18" customHeight="1" x14ac:dyDescent="0.2">
      <c r="A68" s="49"/>
      <c r="B68" s="56"/>
      <c r="C68" s="142" t="s">
        <v>476</v>
      </c>
      <c r="D68" s="77" t="s">
        <v>35</v>
      </c>
      <c r="E68" s="95">
        <v>21</v>
      </c>
      <c r="F68" s="16"/>
      <c r="G68" s="16"/>
      <c r="H68" s="16"/>
      <c r="I68" s="16"/>
      <c r="J68" s="16"/>
      <c r="K68" s="79">
        <f t="shared" si="5"/>
        <v>0</v>
      </c>
      <c r="L68" s="16"/>
      <c r="M68" s="16"/>
      <c r="N68" s="16">
        <f t="shared" si="7"/>
        <v>0</v>
      </c>
      <c r="O68" s="16"/>
      <c r="P68" s="80">
        <f t="shared" si="6"/>
        <v>0</v>
      </c>
    </row>
    <row r="69" spans="1:16" s="17" customFormat="1" ht="18" customHeight="1" x14ac:dyDescent="0.2">
      <c r="A69" s="49"/>
      <c r="B69" s="56"/>
      <c r="C69" s="142" t="s">
        <v>477</v>
      </c>
      <c r="D69" s="77" t="s">
        <v>35</v>
      </c>
      <c r="E69" s="95">
        <v>10</v>
      </c>
      <c r="F69" s="16"/>
      <c r="G69" s="16"/>
      <c r="H69" s="16"/>
      <c r="I69" s="16"/>
      <c r="J69" s="16"/>
      <c r="K69" s="79">
        <f t="shared" si="5"/>
        <v>0</v>
      </c>
      <c r="L69" s="16"/>
      <c r="M69" s="16"/>
      <c r="N69" s="16">
        <f t="shared" si="7"/>
        <v>0</v>
      </c>
      <c r="O69" s="16"/>
      <c r="P69" s="80">
        <f t="shared" si="6"/>
        <v>0</v>
      </c>
    </row>
    <row r="70" spans="1:16" s="17" customFormat="1" ht="18" customHeight="1" x14ac:dyDescent="0.2">
      <c r="A70" s="49"/>
      <c r="B70" s="56"/>
      <c r="C70" s="142" t="s">
        <v>413</v>
      </c>
      <c r="D70" s="77" t="s">
        <v>34</v>
      </c>
      <c r="E70" s="97">
        <v>1</v>
      </c>
      <c r="F70" s="16"/>
      <c r="G70" s="16"/>
      <c r="H70" s="16"/>
      <c r="I70" s="16"/>
      <c r="J70" s="16"/>
      <c r="K70" s="79">
        <f t="shared" si="5"/>
        <v>0</v>
      </c>
      <c r="L70" s="16"/>
      <c r="M70" s="16"/>
      <c r="N70" s="16">
        <f t="shared" si="7"/>
        <v>0</v>
      </c>
      <c r="O70" s="16"/>
      <c r="P70" s="80">
        <f t="shared" si="6"/>
        <v>0</v>
      </c>
    </row>
    <row r="71" spans="1:16" s="17" customFormat="1" ht="25.5" x14ac:dyDescent="0.2">
      <c r="A71" s="49">
        <v>18</v>
      </c>
      <c r="B71" s="109"/>
      <c r="C71" s="20" t="s">
        <v>451</v>
      </c>
      <c r="D71" s="77" t="s">
        <v>30</v>
      </c>
      <c r="E71" s="97">
        <v>5</v>
      </c>
      <c r="F71" s="16"/>
      <c r="G71" s="16"/>
      <c r="H71" s="16">
        <f>ROUND(F71*G71,2)</f>
        <v>0</v>
      </c>
      <c r="I71" s="16"/>
      <c r="J71" s="16"/>
      <c r="K71" s="79">
        <f t="shared" si="5"/>
        <v>0</v>
      </c>
      <c r="L71" s="16">
        <f>ROUND(E71*F71,2)</f>
        <v>0</v>
      </c>
      <c r="M71" s="16">
        <f>ROUND(H71*E71,2)</f>
        <v>0</v>
      </c>
      <c r="N71" s="16"/>
      <c r="O71" s="16">
        <f>ROUND(J71*E71,2)</f>
        <v>0</v>
      </c>
      <c r="P71" s="80">
        <f t="shared" si="6"/>
        <v>0</v>
      </c>
    </row>
    <row r="72" spans="1:16" s="17" customFormat="1" ht="18" customHeight="1" x14ac:dyDescent="0.2">
      <c r="A72" s="49"/>
      <c r="B72" s="56"/>
      <c r="C72" s="142" t="s">
        <v>478</v>
      </c>
      <c r="D72" s="77" t="s">
        <v>30</v>
      </c>
      <c r="E72" s="97">
        <v>2</v>
      </c>
      <c r="F72" s="16"/>
      <c r="G72" s="16"/>
      <c r="H72" s="16"/>
      <c r="I72" s="16"/>
      <c r="J72" s="16"/>
      <c r="K72" s="79">
        <f t="shared" si="5"/>
        <v>0</v>
      </c>
      <c r="L72" s="16"/>
      <c r="M72" s="16"/>
      <c r="N72" s="16">
        <f>ROUND(E72*I72,2)</f>
        <v>0</v>
      </c>
      <c r="O72" s="16"/>
      <c r="P72" s="80">
        <f t="shared" si="6"/>
        <v>0</v>
      </c>
    </row>
    <row r="73" spans="1:16" s="17" customFormat="1" ht="18" customHeight="1" x14ac:dyDescent="0.2">
      <c r="A73" s="49"/>
      <c r="B73" s="56"/>
      <c r="C73" s="142" t="s">
        <v>479</v>
      </c>
      <c r="D73" s="77" t="s">
        <v>30</v>
      </c>
      <c r="E73" s="97">
        <v>2</v>
      </c>
      <c r="F73" s="16"/>
      <c r="G73" s="16"/>
      <c r="H73" s="16"/>
      <c r="I73" s="16"/>
      <c r="J73" s="16"/>
      <c r="K73" s="79">
        <f t="shared" si="5"/>
        <v>0</v>
      </c>
      <c r="L73" s="16"/>
      <c r="M73" s="16"/>
      <c r="N73" s="16">
        <f>ROUND(E73*I73,2)</f>
        <v>0</v>
      </c>
      <c r="O73" s="16"/>
      <c r="P73" s="80">
        <f t="shared" si="6"/>
        <v>0</v>
      </c>
    </row>
    <row r="74" spans="1:16" s="17" customFormat="1" ht="38.25" x14ac:dyDescent="0.2">
      <c r="A74" s="49"/>
      <c r="B74" s="56"/>
      <c r="C74" s="142" t="s">
        <v>480</v>
      </c>
      <c r="D74" s="77" t="s">
        <v>30</v>
      </c>
      <c r="E74" s="97">
        <v>1</v>
      </c>
      <c r="F74" s="16"/>
      <c r="G74" s="16"/>
      <c r="H74" s="16"/>
      <c r="I74" s="16"/>
      <c r="J74" s="16"/>
      <c r="K74" s="79">
        <f t="shared" si="5"/>
        <v>0</v>
      </c>
      <c r="L74" s="16"/>
      <c r="M74" s="16"/>
      <c r="N74" s="16">
        <f>ROUND(E74*I74,2)</f>
        <v>0</v>
      </c>
      <c r="O74" s="16"/>
      <c r="P74" s="80">
        <f t="shared" si="6"/>
        <v>0</v>
      </c>
    </row>
    <row r="75" spans="1:16" s="17" customFormat="1" ht="25.5" x14ac:dyDescent="0.2">
      <c r="A75" s="49">
        <v>19</v>
      </c>
      <c r="B75" s="109"/>
      <c r="C75" s="20" t="s">
        <v>456</v>
      </c>
      <c r="D75" s="77" t="s">
        <v>30</v>
      </c>
      <c r="E75" s="97">
        <v>5</v>
      </c>
      <c r="F75" s="16"/>
      <c r="G75" s="16"/>
      <c r="H75" s="16">
        <f>ROUND(F75*G75,2)</f>
        <v>0</v>
      </c>
      <c r="I75" s="16"/>
      <c r="J75" s="16"/>
      <c r="K75" s="79">
        <f t="shared" si="5"/>
        <v>0</v>
      </c>
      <c r="L75" s="16">
        <f>ROUND(E75*F75,2)</f>
        <v>0</v>
      </c>
      <c r="M75" s="16">
        <f>ROUND(H75*E75,2)</f>
        <v>0</v>
      </c>
      <c r="N75" s="16"/>
      <c r="O75" s="16">
        <f>ROUND(J75*E75,2)</f>
        <v>0</v>
      </c>
      <c r="P75" s="80">
        <f t="shared" si="6"/>
        <v>0</v>
      </c>
    </row>
    <row r="76" spans="1:16" s="17" customFormat="1" ht="25.5" x14ac:dyDescent="0.2">
      <c r="A76" s="49"/>
      <c r="B76" s="56"/>
      <c r="C76" s="142" t="s">
        <v>481</v>
      </c>
      <c r="D76" s="77" t="s">
        <v>30</v>
      </c>
      <c r="E76" s="97">
        <v>1</v>
      </c>
      <c r="F76" s="16"/>
      <c r="G76" s="16"/>
      <c r="H76" s="16"/>
      <c r="I76" s="16"/>
      <c r="J76" s="16"/>
      <c r="K76" s="79">
        <f t="shared" si="5"/>
        <v>0</v>
      </c>
      <c r="L76" s="16"/>
      <c r="M76" s="16"/>
      <c r="N76" s="16">
        <f>ROUND(E76*I76,2)</f>
        <v>0</v>
      </c>
      <c r="O76" s="16"/>
      <c r="P76" s="80">
        <f t="shared" si="6"/>
        <v>0</v>
      </c>
    </row>
    <row r="77" spans="1:16" s="17" customFormat="1" ht="25.5" x14ac:dyDescent="0.2">
      <c r="A77" s="49"/>
      <c r="B77" s="56"/>
      <c r="C77" s="142" t="s">
        <v>482</v>
      </c>
      <c r="D77" s="77" t="s">
        <v>30</v>
      </c>
      <c r="E77" s="97">
        <v>3</v>
      </c>
      <c r="F77" s="16"/>
      <c r="G77" s="16"/>
      <c r="H77" s="16"/>
      <c r="I77" s="16"/>
      <c r="J77" s="16"/>
      <c r="K77" s="79">
        <f t="shared" si="5"/>
        <v>0</v>
      </c>
      <c r="L77" s="16"/>
      <c r="M77" s="16"/>
      <c r="N77" s="16">
        <f>ROUND(E77*I77,2)</f>
        <v>0</v>
      </c>
      <c r="O77" s="16"/>
      <c r="P77" s="80">
        <f t="shared" si="6"/>
        <v>0</v>
      </c>
    </row>
    <row r="78" spans="1:16" s="17" customFormat="1" ht="38.25" x14ac:dyDescent="0.2">
      <c r="A78" s="49"/>
      <c r="B78" s="56"/>
      <c r="C78" s="142" t="s">
        <v>483</v>
      </c>
      <c r="D78" s="77" t="s">
        <v>30</v>
      </c>
      <c r="E78" s="97">
        <v>1</v>
      </c>
      <c r="F78" s="16"/>
      <c r="G78" s="16"/>
      <c r="H78" s="16"/>
      <c r="I78" s="16"/>
      <c r="J78" s="16"/>
      <c r="K78" s="79">
        <f t="shared" ref="K78:K83" si="8">J78+I78+H78</f>
        <v>0</v>
      </c>
      <c r="L78" s="16"/>
      <c r="M78" s="16"/>
      <c r="N78" s="16">
        <f t="shared" ref="N78:N83" si="9">ROUND(E78*I78,2)</f>
        <v>0</v>
      </c>
      <c r="O78" s="16"/>
      <c r="P78" s="80">
        <f t="shared" ref="P78:P83" si="10">M78+N78+O78</f>
        <v>0</v>
      </c>
    </row>
    <row r="79" spans="1:16" s="17" customFormat="1" ht="25.5" x14ac:dyDescent="0.2">
      <c r="A79" s="49">
        <v>20</v>
      </c>
      <c r="B79" s="109"/>
      <c r="C79" s="20" t="s">
        <v>458</v>
      </c>
      <c r="D79" s="77" t="s">
        <v>31</v>
      </c>
      <c r="E79" s="95">
        <v>8.4</v>
      </c>
      <c r="F79" s="16"/>
      <c r="G79" s="16"/>
      <c r="H79" s="16">
        <f>ROUND(F79*G79,2)</f>
        <v>0</v>
      </c>
      <c r="I79" s="16"/>
      <c r="J79" s="16"/>
      <c r="K79" s="79">
        <f>J79+I79+H79</f>
        <v>0</v>
      </c>
      <c r="L79" s="16">
        <f>ROUND(E79*F79,2)</f>
        <v>0</v>
      </c>
      <c r="M79" s="16">
        <f>ROUND(H79*E79,2)</f>
        <v>0</v>
      </c>
      <c r="N79" s="16"/>
      <c r="O79" s="16">
        <f>ROUND(J79*E79,2)</f>
        <v>0</v>
      </c>
      <c r="P79" s="80">
        <f>M79+N79+O79</f>
        <v>0</v>
      </c>
    </row>
    <row r="80" spans="1:16" s="17" customFormat="1" ht="38.25" x14ac:dyDescent="0.2">
      <c r="A80" s="49"/>
      <c r="B80" s="56"/>
      <c r="C80" s="142" t="s">
        <v>484</v>
      </c>
      <c r="D80" s="77" t="s">
        <v>35</v>
      </c>
      <c r="E80" s="97">
        <v>7</v>
      </c>
      <c r="F80" s="16"/>
      <c r="G80" s="16"/>
      <c r="H80" s="16"/>
      <c r="I80" s="16"/>
      <c r="J80" s="16"/>
      <c r="K80" s="79">
        <f>J80+I80+H80</f>
        <v>0</v>
      </c>
      <c r="L80" s="16"/>
      <c r="M80" s="16"/>
      <c r="N80" s="16">
        <f>ROUND(E80*I80,2)</f>
        <v>0</v>
      </c>
      <c r="O80" s="16"/>
      <c r="P80" s="80">
        <f>M80+N80+O80</f>
        <v>0</v>
      </c>
    </row>
    <row r="81" spans="1:23" s="17" customFormat="1" ht="25.5" x14ac:dyDescent="0.2">
      <c r="A81" s="49">
        <v>21</v>
      </c>
      <c r="B81" s="109"/>
      <c r="C81" s="20" t="s">
        <v>730</v>
      </c>
      <c r="D81" s="77" t="s">
        <v>30</v>
      </c>
      <c r="E81" s="97">
        <v>1</v>
      </c>
      <c r="F81" s="16"/>
      <c r="G81" s="16"/>
      <c r="H81" s="16">
        <f>ROUND(F81*G81,2)</f>
        <v>0</v>
      </c>
      <c r="I81" s="16"/>
      <c r="J81" s="16"/>
      <c r="K81" s="79">
        <f t="shared" si="8"/>
        <v>0</v>
      </c>
      <c r="L81" s="16">
        <f>ROUND(E81*F81,2)</f>
        <v>0</v>
      </c>
      <c r="M81" s="16">
        <f>ROUND(H81*E81,2)</f>
        <v>0</v>
      </c>
      <c r="N81" s="16">
        <f t="shared" si="9"/>
        <v>0</v>
      </c>
      <c r="O81" s="16">
        <f>ROUND(J81*E81,2)</f>
        <v>0</v>
      </c>
      <c r="P81" s="80">
        <f t="shared" si="10"/>
        <v>0</v>
      </c>
    </row>
    <row r="82" spans="1:23" s="51" customFormat="1" ht="18" customHeight="1" x14ac:dyDescent="0.2">
      <c r="A82" s="19">
        <v>22</v>
      </c>
      <c r="B82" s="20"/>
      <c r="C82" s="20" t="s">
        <v>89</v>
      </c>
      <c r="D82" s="77" t="s">
        <v>34</v>
      </c>
      <c r="E82" s="97">
        <v>1</v>
      </c>
      <c r="F82" s="16"/>
      <c r="G82" s="16"/>
      <c r="H82" s="16"/>
      <c r="I82" s="16"/>
      <c r="J82" s="16"/>
      <c r="K82" s="79">
        <f t="shared" si="8"/>
        <v>0</v>
      </c>
      <c r="L82" s="16"/>
      <c r="M82" s="16"/>
      <c r="N82" s="16">
        <f t="shared" si="9"/>
        <v>0</v>
      </c>
      <c r="O82" s="16"/>
      <c r="P82" s="80">
        <f t="shared" si="10"/>
        <v>0</v>
      </c>
      <c r="R82" s="101"/>
      <c r="S82" s="101"/>
      <c r="T82" s="101"/>
      <c r="U82" s="101"/>
      <c r="V82" s="101"/>
      <c r="W82" s="101"/>
    </row>
    <row r="83" spans="1:23" s="51" customFormat="1" ht="18" customHeight="1" x14ac:dyDescent="0.2">
      <c r="A83" s="49">
        <v>23</v>
      </c>
      <c r="B83" s="20"/>
      <c r="C83" s="20" t="s">
        <v>460</v>
      </c>
      <c r="D83" s="77" t="s">
        <v>34</v>
      </c>
      <c r="E83" s="97">
        <v>1</v>
      </c>
      <c r="F83" s="16"/>
      <c r="G83" s="16"/>
      <c r="H83" s="16"/>
      <c r="I83" s="16"/>
      <c r="J83" s="16"/>
      <c r="K83" s="79">
        <f t="shared" si="8"/>
        <v>0</v>
      </c>
      <c r="L83" s="16"/>
      <c r="M83" s="16"/>
      <c r="N83" s="16">
        <f t="shared" si="9"/>
        <v>0</v>
      </c>
      <c r="O83" s="16"/>
      <c r="P83" s="80">
        <f t="shared" si="10"/>
        <v>0</v>
      </c>
      <c r="R83" s="101"/>
      <c r="S83" s="101"/>
      <c r="T83" s="101"/>
      <c r="U83" s="101"/>
      <c r="V83" s="101"/>
      <c r="W83" s="101"/>
    </row>
    <row r="84" spans="1:23" s="51" customFormat="1" ht="18" customHeight="1" x14ac:dyDescent="0.2">
      <c r="A84" s="19">
        <v>24</v>
      </c>
      <c r="B84" s="20"/>
      <c r="C84" s="20" t="s">
        <v>461</v>
      </c>
      <c r="D84" s="77" t="s">
        <v>34</v>
      </c>
      <c r="E84" s="97">
        <v>1</v>
      </c>
      <c r="F84" s="16"/>
      <c r="G84" s="16"/>
      <c r="H84" s="16"/>
      <c r="I84" s="16"/>
      <c r="J84" s="16"/>
      <c r="K84" s="79">
        <f>J84+I84+H84</f>
        <v>0</v>
      </c>
      <c r="L84" s="16"/>
      <c r="M84" s="16"/>
      <c r="N84" s="16">
        <f>ROUND(E84*I84,2)</f>
        <v>0</v>
      </c>
      <c r="O84" s="16"/>
      <c r="P84" s="80">
        <f>M84+N84+O84</f>
        <v>0</v>
      </c>
      <c r="R84" s="101"/>
      <c r="S84" s="101"/>
      <c r="T84" s="101"/>
      <c r="U84" s="101"/>
      <c r="V84" s="101"/>
      <c r="W84" s="101"/>
    </row>
    <row r="85" spans="1:23" s="51" customFormat="1" ht="18" customHeight="1" x14ac:dyDescent="0.2">
      <c r="A85" s="19"/>
      <c r="B85" s="20"/>
      <c r="C85" s="94" t="s">
        <v>485</v>
      </c>
      <c r="D85" s="77"/>
      <c r="E85" s="78"/>
      <c r="F85" s="16"/>
      <c r="G85" s="16"/>
      <c r="H85" s="16"/>
      <c r="I85" s="16"/>
      <c r="J85" s="79"/>
      <c r="K85" s="79"/>
      <c r="L85" s="16"/>
      <c r="M85" s="16"/>
      <c r="N85" s="16"/>
      <c r="O85" s="16"/>
      <c r="P85" s="80"/>
    </row>
    <row r="86" spans="1:23" s="17" customFormat="1" ht="25.5" x14ac:dyDescent="0.2">
      <c r="A86" s="49">
        <v>25</v>
      </c>
      <c r="B86" s="109"/>
      <c r="C86" s="20" t="s">
        <v>487</v>
      </c>
      <c r="D86" s="77" t="s">
        <v>35</v>
      </c>
      <c r="E86" s="97">
        <v>8</v>
      </c>
      <c r="F86" s="16"/>
      <c r="G86" s="16"/>
      <c r="H86" s="16">
        <f>ROUND(F86*G86,2)</f>
        <v>0</v>
      </c>
      <c r="I86" s="16"/>
      <c r="J86" s="16"/>
      <c r="K86" s="79">
        <f t="shared" ref="K86:K91" si="11">J86+I86+H86</f>
        <v>0</v>
      </c>
      <c r="L86" s="16">
        <f>ROUND(E86*F86,2)</f>
        <v>0</v>
      </c>
      <c r="M86" s="16">
        <f>ROUND(H86*E86,2)</f>
        <v>0</v>
      </c>
      <c r="N86" s="16"/>
      <c r="O86" s="16">
        <f>ROUND(J86*E86,2)</f>
        <v>0</v>
      </c>
      <c r="P86" s="80">
        <f t="shared" ref="P86:P91" si="12">M86+N86+O86</f>
        <v>0</v>
      </c>
    </row>
    <row r="87" spans="1:23" s="51" customFormat="1" ht="18" customHeight="1" x14ac:dyDescent="0.2">
      <c r="A87" s="19"/>
      <c r="B87" s="20"/>
      <c r="C87" s="142" t="s">
        <v>488</v>
      </c>
      <c r="D87" s="77" t="s">
        <v>35</v>
      </c>
      <c r="E87" s="97">
        <v>8</v>
      </c>
      <c r="F87" s="16"/>
      <c r="G87" s="16"/>
      <c r="H87" s="16"/>
      <c r="I87" s="16"/>
      <c r="J87" s="16"/>
      <c r="K87" s="79">
        <f t="shared" si="11"/>
        <v>0</v>
      </c>
      <c r="L87" s="16"/>
      <c r="M87" s="16"/>
      <c r="N87" s="16">
        <f>ROUND(E87*I87,2)</f>
        <v>0</v>
      </c>
      <c r="O87" s="16"/>
      <c r="P87" s="80">
        <f t="shared" si="12"/>
        <v>0</v>
      </c>
      <c r="R87" s="101"/>
      <c r="S87" s="101"/>
      <c r="T87" s="101"/>
      <c r="U87" s="101"/>
      <c r="V87" s="101"/>
      <c r="W87" s="101"/>
    </row>
    <row r="88" spans="1:23" s="17" customFormat="1" ht="18" customHeight="1" x14ac:dyDescent="0.2">
      <c r="A88" s="49">
        <v>26</v>
      </c>
      <c r="B88" s="109"/>
      <c r="C88" s="20" t="s">
        <v>1</v>
      </c>
      <c r="D88" s="77" t="s">
        <v>30</v>
      </c>
      <c r="E88" s="97">
        <v>1</v>
      </c>
      <c r="F88" s="16"/>
      <c r="G88" s="16"/>
      <c r="H88" s="16">
        <f>ROUND(F88*G88,2)</f>
        <v>0</v>
      </c>
      <c r="I88" s="16"/>
      <c r="J88" s="16"/>
      <c r="K88" s="79">
        <f t="shared" si="11"/>
        <v>0</v>
      </c>
      <c r="L88" s="16">
        <f>ROUND(E88*F88,2)</f>
        <v>0</v>
      </c>
      <c r="M88" s="16">
        <f>ROUND(H88*E88,2)</f>
        <v>0</v>
      </c>
      <c r="N88" s="16"/>
      <c r="O88" s="16">
        <f>ROUND(J88*E88,2)</f>
        <v>0</v>
      </c>
      <c r="P88" s="80">
        <f t="shared" si="12"/>
        <v>0</v>
      </c>
    </row>
    <row r="89" spans="1:23" s="51" customFormat="1" ht="18" customHeight="1" x14ac:dyDescent="0.2">
      <c r="A89" s="19"/>
      <c r="B89" s="20"/>
      <c r="C89" s="142" t="s">
        <v>489</v>
      </c>
      <c r="D89" s="77" t="s">
        <v>30</v>
      </c>
      <c r="E89" s="97">
        <v>1</v>
      </c>
      <c r="F89" s="16"/>
      <c r="G89" s="16"/>
      <c r="H89" s="16"/>
      <c r="I89" s="16"/>
      <c r="J89" s="16"/>
      <c r="K89" s="79">
        <f t="shared" si="11"/>
        <v>0</v>
      </c>
      <c r="L89" s="16"/>
      <c r="M89" s="16"/>
      <c r="N89" s="16">
        <f>ROUND(E89*I89,2)</f>
        <v>0</v>
      </c>
      <c r="O89" s="16"/>
      <c r="P89" s="80">
        <f t="shared" si="12"/>
        <v>0</v>
      </c>
      <c r="R89" s="101"/>
      <c r="S89" s="101"/>
      <c r="T89" s="101"/>
      <c r="U89" s="101"/>
      <c r="V89" s="101"/>
      <c r="W89" s="101"/>
    </row>
    <row r="90" spans="1:23" s="17" customFormat="1" ht="25.5" x14ac:dyDescent="0.2">
      <c r="A90" s="49">
        <v>27</v>
      </c>
      <c r="B90" s="109"/>
      <c r="C90" s="20" t="s">
        <v>490</v>
      </c>
      <c r="D90" s="77" t="s">
        <v>30</v>
      </c>
      <c r="E90" s="97">
        <v>1</v>
      </c>
      <c r="F90" s="16"/>
      <c r="G90" s="16"/>
      <c r="H90" s="16">
        <f>ROUND(F90*G90,2)</f>
        <v>0</v>
      </c>
      <c r="I90" s="16"/>
      <c r="J90" s="16"/>
      <c r="K90" s="79">
        <f t="shared" si="11"/>
        <v>0</v>
      </c>
      <c r="L90" s="16">
        <f>ROUND(E90*F90,2)</f>
        <v>0</v>
      </c>
      <c r="M90" s="16">
        <f>ROUND(H90*E90,2)</f>
        <v>0</v>
      </c>
      <c r="N90" s="16">
        <f>ROUND(E90*I90,2)</f>
        <v>0</v>
      </c>
      <c r="O90" s="16">
        <f>ROUND(J90*E90,2)</f>
        <v>0</v>
      </c>
      <c r="P90" s="80">
        <f t="shared" si="12"/>
        <v>0</v>
      </c>
    </row>
    <row r="91" spans="1:23" s="51" customFormat="1" ht="18" customHeight="1" thickBot="1" x14ac:dyDescent="0.25">
      <c r="A91" s="19">
        <v>28</v>
      </c>
      <c r="B91" s="20"/>
      <c r="C91" s="20" t="s">
        <v>491</v>
      </c>
      <c r="D91" s="77" t="s">
        <v>34</v>
      </c>
      <c r="E91" s="97">
        <v>1</v>
      </c>
      <c r="F91" s="16"/>
      <c r="G91" s="16"/>
      <c r="H91" s="16"/>
      <c r="I91" s="16"/>
      <c r="J91" s="16"/>
      <c r="K91" s="79">
        <f t="shared" si="11"/>
        <v>0</v>
      </c>
      <c r="L91" s="16"/>
      <c r="M91" s="16"/>
      <c r="N91" s="16">
        <f>ROUND(E91*I91,2)</f>
        <v>0</v>
      </c>
      <c r="O91" s="16"/>
      <c r="P91" s="80">
        <f t="shared" si="12"/>
        <v>0</v>
      </c>
      <c r="R91" s="101"/>
      <c r="S91" s="101"/>
      <c r="T91" s="101"/>
      <c r="U91" s="101"/>
      <c r="V91" s="101"/>
      <c r="W91" s="101"/>
    </row>
    <row r="92" spans="1:23" s="17" customFormat="1" ht="18" customHeight="1" thickBot="1" x14ac:dyDescent="0.25">
      <c r="A92" s="58"/>
      <c r="B92" s="60"/>
      <c r="C92" s="60" t="s">
        <v>10</v>
      </c>
      <c r="D92" s="81"/>
      <c r="E92" s="82"/>
      <c r="F92" s="61"/>
      <c r="G92" s="61"/>
      <c r="H92" s="61"/>
      <c r="I92" s="61"/>
      <c r="J92" s="61"/>
      <c r="K92" s="61"/>
      <c r="L92" s="61">
        <f>SUM(L15:L91)</f>
        <v>0</v>
      </c>
      <c r="M92" s="61">
        <f>SUM(M15:M91)</f>
        <v>0</v>
      </c>
      <c r="N92" s="61">
        <f>SUM(N15:N91)</f>
        <v>0</v>
      </c>
      <c r="O92" s="61">
        <f>SUM(O15:O91)</f>
        <v>0</v>
      </c>
      <c r="P92" s="61">
        <f>SUM(P15:P91)</f>
        <v>0</v>
      </c>
    </row>
    <row r="93" spans="1:23" ht="18" customHeight="1" thickBot="1" x14ac:dyDescent="0.25">
      <c r="A93" s="25"/>
      <c r="B93" s="25"/>
      <c r="C93" s="25"/>
      <c r="D93" s="83"/>
      <c r="E93" s="83"/>
      <c r="F93" s="83"/>
      <c r="G93" s="83"/>
      <c r="H93" s="83"/>
      <c r="I93" s="83"/>
      <c r="J93" s="26"/>
      <c r="K93" s="26" t="s">
        <v>76</v>
      </c>
      <c r="L93" s="139"/>
      <c r="M93" s="84"/>
      <c r="N93" s="16">
        <f>ROUND(N92*0.05,2)</f>
        <v>0</v>
      </c>
      <c r="O93" s="85"/>
      <c r="P93" s="85"/>
    </row>
    <row r="94" spans="1:23" ht="21" customHeight="1" thickBot="1" x14ac:dyDescent="0.25">
      <c r="A94" s="25"/>
      <c r="B94" s="25"/>
      <c r="C94" s="25"/>
      <c r="D94" s="83"/>
      <c r="E94" s="83"/>
      <c r="F94" s="83"/>
      <c r="G94" s="83"/>
      <c r="H94" s="83"/>
      <c r="I94" s="83"/>
      <c r="J94" s="27"/>
      <c r="K94" s="27"/>
      <c r="L94" s="27" t="s">
        <v>18</v>
      </c>
      <c r="M94" s="86">
        <f>M93+M92</f>
        <v>0</v>
      </c>
      <c r="N94" s="86">
        <f>N93+N92</f>
        <v>0</v>
      </c>
      <c r="O94" s="86">
        <f>O93+O92</f>
        <v>0</v>
      </c>
      <c r="P94" s="86">
        <f>SUM(M94:O94)</f>
        <v>0</v>
      </c>
    </row>
    <row r="96" spans="1:23" ht="14.25" x14ac:dyDescent="0.2">
      <c r="B96" s="71" t="s">
        <v>12</v>
      </c>
      <c r="C96" s="71"/>
      <c r="D96" s="33" t="s">
        <v>74</v>
      </c>
      <c r="G96" s="33"/>
      <c r="H96" s="33" t="s">
        <v>19</v>
      </c>
      <c r="I96" s="33"/>
      <c r="J96" s="33"/>
      <c r="K96" s="33"/>
      <c r="M96" s="33"/>
    </row>
    <row r="97" spans="2:10" ht="14.25" x14ac:dyDescent="0.2">
      <c r="D97" s="35" t="s">
        <v>75</v>
      </c>
      <c r="J97" s="30"/>
    </row>
    <row r="98" spans="2:10" ht="14.25" x14ac:dyDescent="0.2">
      <c r="B98" s="35"/>
    </row>
  </sheetData>
  <mergeCells count="7">
    <mergeCell ref="E11:E13"/>
    <mergeCell ref="F11:K12"/>
    <mergeCell ref="L11:P12"/>
    <mergeCell ref="A11:A13"/>
    <mergeCell ref="B11:B13"/>
    <mergeCell ref="C11:C13"/>
    <mergeCell ref="D11:D13"/>
  </mergeCells>
  <phoneticPr fontId="0" type="noConversion"/>
  <printOptions horizontalCentered="1"/>
  <pageMargins left="1.07" right="0.24000000000000002" top="1.07" bottom="0.38" header="0.16" footer="0.2"/>
  <pageSetup paperSize="9" scale="56" fitToHeight="3" orientation="landscape" r:id="rId1"/>
  <headerFooter>
    <oddFooter>&amp;R&amp;D     &amp;P/&amp;N</oddFooter>
  </headerFooter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26</vt:i4>
      </vt:variant>
    </vt:vector>
  </HeadingPairs>
  <TitlesOfParts>
    <vt:vector size="43" baseType="lpstr">
      <vt:lpstr>Buvn..koptame 1.k.</vt:lpstr>
      <vt:lpstr>Lok.1-0</vt:lpstr>
      <vt:lpstr>Obj.1-1</vt:lpstr>
      <vt:lpstr>Lok.1-1-1-1</vt:lpstr>
      <vt:lpstr>Lok.1-1-1-2</vt:lpstr>
      <vt:lpstr>Lok.1-1-1-3</vt:lpstr>
      <vt:lpstr>Lok.1-1-1-4</vt:lpstr>
      <vt:lpstr>Lok.1-1-2</vt:lpstr>
      <vt:lpstr>Lok.1-1-3</vt:lpstr>
      <vt:lpstr>Lok.1-1-4</vt:lpstr>
      <vt:lpstr>Lok.1-1-5</vt:lpstr>
      <vt:lpstr>Lok.1-1-6</vt:lpstr>
      <vt:lpstr>Obj.1-2</vt:lpstr>
      <vt:lpstr>Lok.1-2-1</vt:lpstr>
      <vt:lpstr>Lok.1-2-2</vt:lpstr>
      <vt:lpstr>Lok.1-2-3</vt:lpstr>
      <vt:lpstr>Lok.1-2-4</vt:lpstr>
      <vt:lpstr>'Buvn..koptame 1.k.'!Print_Area</vt:lpstr>
      <vt:lpstr>'Lok.1-1-1-1'!Print_Area</vt:lpstr>
      <vt:lpstr>'Lok.1-1-1-2'!Print_Area</vt:lpstr>
      <vt:lpstr>'Lok.1-1-1-3'!Print_Area</vt:lpstr>
      <vt:lpstr>'Lok.1-1-3'!Print_Area</vt:lpstr>
      <vt:lpstr>'Lok.1-1-5'!Print_Area</vt:lpstr>
      <vt:lpstr>'Lok.1-1-6'!Print_Area</vt:lpstr>
      <vt:lpstr>'Lok.1-2-2'!Print_Area</vt:lpstr>
      <vt:lpstr>'Lok.1-2-3'!Print_Area</vt:lpstr>
      <vt:lpstr>'Lok.1-2-4'!Print_Area</vt:lpstr>
      <vt:lpstr>'Obj.1-1'!Print_Area</vt:lpstr>
      <vt:lpstr>'Buvn..koptame 1.k.'!Print_Titles</vt:lpstr>
      <vt:lpstr>'Lok.1-0'!Print_Titles</vt:lpstr>
      <vt:lpstr>'Lok.1-1-1-1'!Print_Titles</vt:lpstr>
      <vt:lpstr>'Lok.1-1-1-2'!Print_Titles</vt:lpstr>
      <vt:lpstr>'Lok.1-1-1-3'!Print_Titles</vt:lpstr>
      <vt:lpstr>'Lok.1-1-1-4'!Print_Titles</vt:lpstr>
      <vt:lpstr>'Lok.1-1-2'!Print_Titles</vt:lpstr>
      <vt:lpstr>'Lok.1-1-3'!Print_Titles</vt:lpstr>
      <vt:lpstr>'Lok.1-1-4'!Print_Titles</vt:lpstr>
      <vt:lpstr>'Lok.1-1-5'!Print_Titles</vt:lpstr>
      <vt:lpstr>'Lok.1-1-6'!Print_Titles</vt:lpstr>
      <vt:lpstr>'Lok.1-2-2'!Print_Titles</vt:lpstr>
      <vt:lpstr>'Lok.1-2-3'!Print_Titles</vt:lpstr>
      <vt:lpstr>'Lok.1-2-4'!Print_Titles</vt:lpstr>
      <vt:lpstr>'Obj.1-1'!Print_Titles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Elin_zi</cp:lastModifiedBy>
  <cp:lastPrinted>2017-05-25T10:39:22Z</cp:lastPrinted>
  <dcterms:created xsi:type="dcterms:W3CDTF">1996-12-24T07:46:00Z</dcterms:created>
  <dcterms:modified xsi:type="dcterms:W3CDTF">2017-06-08T12:00:52Z</dcterms:modified>
</cp:coreProperties>
</file>